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RERICKST410W8\d\LFB\Projekte\_aktuelle\(2013-14) 6BG\10_Technik\html\stoffverteilungsplan_fertigungs-,_metall-,_und_elektrotechnik\Stoffverteilungsplan\materialien\fuegen_tg9\"/>
    </mc:Choice>
  </mc:AlternateContent>
  <bookViews>
    <workbookView xWindow="120" yWindow="75" windowWidth="14385" windowHeight="9345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D8" i="1" l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P18" i="1" s="1"/>
  <c r="Q18" i="1" s="1"/>
  <c r="D19" i="1"/>
  <c r="E19" i="1" s="1"/>
  <c r="F19" i="1"/>
  <c r="G19" i="1" s="1"/>
  <c r="H19" i="1"/>
  <c r="I19" i="1" s="1"/>
  <c r="J19" i="1"/>
  <c r="K19" i="1" s="1"/>
  <c r="L19" i="1"/>
  <c r="M19" i="1" s="1"/>
  <c r="N19" i="1"/>
  <c r="O19" i="1" s="1"/>
  <c r="P19" i="1"/>
  <c r="Q19" i="1" s="1"/>
  <c r="D20" i="1"/>
  <c r="E20" i="1" s="1"/>
  <c r="F20" i="1" s="1"/>
  <c r="G20" i="1" s="1"/>
  <c r="D21" i="1"/>
  <c r="E21" i="1"/>
  <c r="F21" i="1" s="1"/>
  <c r="G21" i="1" s="1"/>
  <c r="D22" i="1"/>
  <c r="E22" i="1" s="1"/>
  <c r="F22" i="1" s="1"/>
  <c r="G22" i="1" s="1"/>
  <c r="D23" i="1"/>
  <c r="E23" i="1"/>
  <c r="F23" i="1" s="1"/>
  <c r="G23" i="1" s="1"/>
  <c r="D24" i="1"/>
  <c r="E24" i="1" s="1"/>
  <c r="F24" i="1" s="1"/>
  <c r="G24" i="1" s="1"/>
  <c r="D25" i="1"/>
  <c r="E25" i="1"/>
  <c r="F25" i="1" s="1"/>
  <c r="G25" i="1" s="1"/>
  <c r="F45" i="1"/>
  <c r="F47" i="1" s="1"/>
  <c r="F49" i="1" s="1"/>
  <c r="G45" i="1"/>
  <c r="G47" i="1" s="1"/>
  <c r="G49" i="1" s="1"/>
  <c r="H45" i="1"/>
  <c r="I45" i="1"/>
  <c r="I47" i="1" s="1"/>
  <c r="I49" i="1" s="1"/>
  <c r="J45" i="1"/>
  <c r="K45" i="1"/>
  <c r="L45" i="1"/>
  <c r="M45" i="1"/>
  <c r="N45" i="1"/>
  <c r="H47" i="1"/>
  <c r="J47" i="1"/>
  <c r="J49" i="1" s="1"/>
  <c r="K47" i="1"/>
  <c r="L47" i="1"/>
  <c r="M47" i="1"/>
  <c r="N47" i="1"/>
  <c r="H49" i="1"/>
  <c r="K49" i="1"/>
  <c r="L49" i="1"/>
  <c r="M49" i="1"/>
  <c r="N49" i="1"/>
  <c r="F17" i="1" l="1"/>
  <c r="G17" i="1" s="1"/>
  <c r="H17" i="1"/>
  <c r="I17" i="1" s="1"/>
  <c r="J17" i="1"/>
  <c r="K17" i="1" s="1"/>
  <c r="L17" i="1"/>
  <c r="M17" i="1" s="1"/>
  <c r="N17" i="1"/>
  <c r="O17" i="1" s="1"/>
  <c r="P17" i="1"/>
  <c r="Q17" i="1" s="1"/>
  <c r="F15" i="1"/>
  <c r="G15" i="1" s="1"/>
  <c r="H15" i="1"/>
  <c r="I15" i="1" s="1"/>
  <c r="J15" i="1"/>
  <c r="K15" i="1" s="1"/>
  <c r="L15" i="1"/>
  <c r="M15" i="1" s="1"/>
  <c r="N15" i="1"/>
  <c r="O15" i="1" s="1"/>
  <c r="P15" i="1"/>
  <c r="Q15" i="1" s="1"/>
  <c r="F13" i="1"/>
  <c r="G13" i="1" s="1"/>
  <c r="H13" i="1"/>
  <c r="I13" i="1" s="1"/>
  <c r="J13" i="1"/>
  <c r="K13" i="1" s="1"/>
  <c r="L13" i="1"/>
  <c r="M13" i="1" s="1"/>
  <c r="N13" i="1"/>
  <c r="O13" i="1" s="1"/>
  <c r="P13" i="1"/>
  <c r="Q13" i="1" s="1"/>
  <c r="F11" i="1"/>
  <c r="G11" i="1" s="1"/>
  <c r="H11" i="1"/>
  <c r="I11" i="1" s="1"/>
  <c r="J11" i="1"/>
  <c r="K11" i="1" s="1"/>
  <c r="L11" i="1"/>
  <c r="M11" i="1" s="1"/>
  <c r="N11" i="1"/>
  <c r="O11" i="1" s="1"/>
  <c r="P11" i="1"/>
  <c r="Q11" i="1" s="1"/>
  <c r="F9" i="1"/>
  <c r="G9" i="1" s="1"/>
  <c r="H9" i="1"/>
  <c r="I9" i="1" s="1"/>
  <c r="J9" i="1"/>
  <c r="K9" i="1" s="1"/>
  <c r="L9" i="1"/>
  <c r="M9" i="1" s="1"/>
  <c r="N9" i="1"/>
  <c r="O9" i="1" s="1"/>
  <c r="P9" i="1"/>
  <c r="Q9" i="1" s="1"/>
  <c r="P25" i="1"/>
  <c r="Q25" i="1" s="1"/>
  <c r="N25" i="1"/>
  <c r="O25" i="1" s="1"/>
  <c r="L25" i="1"/>
  <c r="M25" i="1" s="1"/>
  <c r="J25" i="1"/>
  <c r="K25" i="1" s="1"/>
  <c r="H25" i="1"/>
  <c r="I25" i="1" s="1"/>
  <c r="P24" i="1"/>
  <c r="Q24" i="1" s="1"/>
  <c r="N24" i="1"/>
  <c r="O24" i="1" s="1"/>
  <c r="L24" i="1"/>
  <c r="M24" i="1" s="1"/>
  <c r="J24" i="1"/>
  <c r="K24" i="1" s="1"/>
  <c r="H24" i="1"/>
  <c r="I24" i="1" s="1"/>
  <c r="P23" i="1"/>
  <c r="Q23" i="1" s="1"/>
  <c r="N23" i="1"/>
  <c r="O23" i="1" s="1"/>
  <c r="L23" i="1"/>
  <c r="M23" i="1" s="1"/>
  <c r="J23" i="1"/>
  <c r="K23" i="1" s="1"/>
  <c r="H23" i="1"/>
  <c r="I23" i="1" s="1"/>
  <c r="P22" i="1"/>
  <c r="Q22" i="1" s="1"/>
  <c r="N22" i="1"/>
  <c r="O22" i="1" s="1"/>
  <c r="L22" i="1"/>
  <c r="M22" i="1" s="1"/>
  <c r="J22" i="1"/>
  <c r="K22" i="1" s="1"/>
  <c r="H22" i="1"/>
  <c r="I22" i="1" s="1"/>
  <c r="P21" i="1"/>
  <c r="Q21" i="1" s="1"/>
  <c r="N21" i="1"/>
  <c r="O21" i="1" s="1"/>
  <c r="L21" i="1"/>
  <c r="M21" i="1" s="1"/>
  <c r="J21" i="1"/>
  <c r="K21" i="1" s="1"/>
  <c r="H21" i="1"/>
  <c r="I21" i="1" s="1"/>
  <c r="P20" i="1"/>
  <c r="Q20" i="1" s="1"/>
  <c r="N20" i="1"/>
  <c r="O20" i="1" s="1"/>
  <c r="L20" i="1"/>
  <c r="M20" i="1" s="1"/>
  <c r="J20" i="1"/>
  <c r="K20" i="1" s="1"/>
  <c r="H20" i="1"/>
  <c r="I20" i="1" s="1"/>
  <c r="F18" i="1"/>
  <c r="G18" i="1" s="1"/>
  <c r="H18" i="1"/>
  <c r="I18" i="1" s="1"/>
  <c r="J18" i="1"/>
  <c r="K18" i="1" s="1"/>
  <c r="L18" i="1"/>
  <c r="M18" i="1" s="1"/>
  <c r="N18" i="1"/>
  <c r="O18" i="1" s="1"/>
  <c r="F16" i="1"/>
  <c r="G16" i="1" s="1"/>
  <c r="H16" i="1"/>
  <c r="I16" i="1" s="1"/>
  <c r="J16" i="1"/>
  <c r="K16" i="1" s="1"/>
  <c r="L16" i="1"/>
  <c r="M16" i="1" s="1"/>
  <c r="N16" i="1"/>
  <c r="O16" i="1" s="1"/>
  <c r="P16" i="1"/>
  <c r="Q16" i="1" s="1"/>
  <c r="F14" i="1"/>
  <c r="G14" i="1" s="1"/>
  <c r="H14" i="1"/>
  <c r="I14" i="1" s="1"/>
  <c r="J14" i="1"/>
  <c r="K14" i="1" s="1"/>
  <c r="L14" i="1"/>
  <c r="M14" i="1" s="1"/>
  <c r="N14" i="1"/>
  <c r="O14" i="1" s="1"/>
  <c r="P14" i="1"/>
  <c r="Q14" i="1" s="1"/>
  <c r="F12" i="1"/>
  <c r="G12" i="1" s="1"/>
  <c r="H12" i="1"/>
  <c r="I12" i="1" s="1"/>
  <c r="J12" i="1"/>
  <c r="K12" i="1" s="1"/>
  <c r="L12" i="1"/>
  <c r="M12" i="1" s="1"/>
  <c r="N12" i="1"/>
  <c r="O12" i="1" s="1"/>
  <c r="P12" i="1"/>
  <c r="Q12" i="1" s="1"/>
  <c r="F10" i="1"/>
  <c r="G10" i="1" s="1"/>
  <c r="H10" i="1"/>
  <c r="I10" i="1" s="1"/>
  <c r="J10" i="1"/>
  <c r="K10" i="1" s="1"/>
  <c r="L10" i="1"/>
  <c r="M10" i="1" s="1"/>
  <c r="N10" i="1"/>
  <c r="O10" i="1" s="1"/>
  <c r="P10" i="1"/>
  <c r="Q10" i="1" s="1"/>
  <c r="F8" i="1"/>
  <c r="G8" i="1" s="1"/>
  <c r="H8" i="1"/>
  <c r="I8" i="1" s="1"/>
  <c r="J8" i="1"/>
  <c r="K8" i="1" s="1"/>
  <c r="L8" i="1"/>
  <c r="M8" i="1" s="1"/>
  <c r="N8" i="1"/>
  <c r="O8" i="1" s="1"/>
  <c r="P8" i="1"/>
  <c r="Q8" i="1" s="1"/>
</calcChain>
</file>

<file path=xl/comments1.xml><?xml version="1.0" encoding="utf-8"?>
<comments xmlns="http://schemas.openxmlformats.org/spreadsheetml/2006/main">
  <authors>
    <author>Josef</author>
  </authors>
  <commentList>
    <comment ref="A32" authorId="0" shapeId="0">
      <text>
        <r>
          <rPr>
            <b/>
            <sz val="9"/>
            <color indexed="81"/>
            <rFont val="Tahoma"/>
            <charset val="1"/>
          </rPr>
          <t>Bereich A1 bis Q31 ausdrucken und an Schüler und Schülerinnen ausgeben.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<sst xmlns="http://schemas.openxmlformats.org/spreadsheetml/2006/main" count="95" uniqueCount="57">
  <si>
    <t>M5</t>
  </si>
  <si>
    <t>M6</t>
  </si>
  <si>
    <t>M8</t>
  </si>
  <si>
    <t>M8x1</t>
  </si>
  <si>
    <t>M10</t>
  </si>
  <si>
    <t>M10x1</t>
  </si>
  <si>
    <t>M12</t>
  </si>
  <si>
    <t>M12x1,5</t>
  </si>
  <si>
    <t>M16</t>
  </si>
  <si>
    <t>M16x1,5</t>
  </si>
  <si>
    <t>M20</t>
  </si>
  <si>
    <t>M20x1,5</t>
  </si>
  <si>
    <t>M24</t>
  </si>
  <si>
    <t>M24x2</t>
  </si>
  <si>
    <t>M30x2</t>
  </si>
  <si>
    <t xml:space="preserve">M30 </t>
  </si>
  <si>
    <t>M36x3</t>
  </si>
  <si>
    <t xml:space="preserve">M36 </t>
  </si>
  <si>
    <r>
      <t xml:space="preserve">Steigung
</t>
    </r>
    <r>
      <rPr>
        <b/>
        <sz val="10"/>
        <rFont val="Arial"/>
        <family val="2"/>
      </rPr>
      <t>p</t>
    </r>
  </si>
  <si>
    <r>
      <t xml:space="preserve">Spannungs-
querschnitt
</t>
    </r>
    <r>
      <rPr>
        <b/>
        <sz val="10"/>
        <rFont val="Arial"/>
        <family val="2"/>
      </rPr>
      <t>A</t>
    </r>
  </si>
  <si>
    <t>mm</t>
  </si>
  <si>
    <t>mm²</t>
  </si>
  <si>
    <r>
      <t xml:space="preserve">Kern-
durchm.
</t>
    </r>
    <r>
      <rPr>
        <b/>
        <sz val="10"/>
        <rFont val="Arial"/>
        <family val="2"/>
      </rPr>
      <t>d3</t>
    </r>
  </si>
  <si>
    <r>
      <t xml:space="preserve">Nenn-
durchm.
</t>
    </r>
    <r>
      <rPr>
        <b/>
        <sz val="10"/>
        <rFont val="Arial"/>
        <family val="2"/>
      </rPr>
      <t>d</t>
    </r>
  </si>
  <si>
    <r>
      <t xml:space="preserve">Gewinde
</t>
    </r>
    <r>
      <rPr>
        <sz val="10"/>
        <rFont val="Arial"/>
        <family val="2"/>
      </rPr>
      <t>bezeichn.</t>
    </r>
  </si>
  <si>
    <r>
      <t xml:space="preserve">zul.
Längskr.
</t>
    </r>
    <r>
      <rPr>
        <b/>
        <sz val="10"/>
        <rFont val="Arial"/>
        <family val="2"/>
      </rPr>
      <t>Fl max.</t>
    </r>
  </si>
  <si>
    <t>Festigkeitsklassen</t>
  </si>
  <si>
    <t>kN</t>
  </si>
  <si>
    <t>Nm</t>
  </si>
  <si>
    <t>4.8</t>
  </si>
  <si>
    <t>5.8</t>
  </si>
  <si>
    <t>6.8</t>
  </si>
  <si>
    <t>8.8</t>
  </si>
  <si>
    <t>10.9</t>
  </si>
  <si>
    <t>12.9</t>
  </si>
  <si>
    <r>
      <t xml:space="preserve">zul.
Moment
</t>
    </r>
    <r>
      <rPr>
        <b/>
        <sz val="10"/>
        <rFont val="Arial"/>
        <family val="2"/>
      </rPr>
      <t>M</t>
    </r>
    <r>
      <rPr>
        <sz val="10"/>
        <rFont val="Arial"/>
        <family val="2"/>
      </rPr>
      <t>zul.</t>
    </r>
  </si>
  <si>
    <t>N/mm²</t>
  </si>
  <si>
    <t xml:space="preserve">  (siehe Spannungswerte)</t>
  </si>
  <si>
    <t>Verlust</t>
  </si>
  <si>
    <t>Steigung</t>
  </si>
  <si>
    <t>Anzugsmoment</t>
  </si>
  <si>
    <t>Längskraft</t>
  </si>
  <si>
    <t>Gewinde</t>
  </si>
  <si>
    <t>FKL</t>
  </si>
  <si>
    <t>Reibungswert</t>
  </si>
  <si>
    <t>Moment aus Fl</t>
  </si>
  <si>
    <t>Verhältnis</t>
  </si>
  <si>
    <r>
      <t>M</t>
    </r>
    <r>
      <rPr>
        <sz val="14"/>
        <rFont val="Arial"/>
        <family val="2"/>
      </rPr>
      <t xml:space="preserve">zul. </t>
    </r>
    <r>
      <rPr>
        <sz val="18"/>
        <rFont val="Arial"/>
        <family val="2"/>
      </rPr>
      <t>~</t>
    </r>
    <r>
      <rPr>
        <b/>
        <sz val="18"/>
        <rFont val="Arial"/>
        <family val="2"/>
      </rPr>
      <t xml:space="preserve"> 6</t>
    </r>
    <r>
      <rPr>
        <sz val="18"/>
        <rFont val="Arial"/>
        <family val="2"/>
      </rPr>
      <t>,</t>
    </r>
    <r>
      <rPr>
        <b/>
        <sz val="18"/>
        <rFont val="Arial"/>
        <family val="2"/>
      </rPr>
      <t xml:space="preserve">5 </t>
    </r>
    <r>
      <rPr>
        <sz val="18"/>
        <rFont val="Arial"/>
        <family val="2"/>
      </rPr>
      <t xml:space="preserve">x </t>
    </r>
    <r>
      <rPr>
        <b/>
        <sz val="18"/>
        <rFont val="Arial"/>
        <family val="2"/>
      </rPr>
      <t xml:space="preserve">M  </t>
    </r>
  </si>
  <si>
    <t>- mit Fl max. ist die Streckgrenze ausgenutzt</t>
  </si>
  <si>
    <t>Streckgrenze</t>
  </si>
  <si>
    <r>
      <t>- Anzugs</t>
    </r>
    <r>
      <rPr>
        <b/>
        <sz val="10"/>
        <rFont val="Arial"/>
        <family val="2"/>
      </rPr>
      <t>kräfte</t>
    </r>
    <r>
      <rPr>
        <sz val="10"/>
        <rFont val="Arial"/>
      </rPr>
      <t xml:space="preserve"> aus Schlüssellänge und </t>
    </r>
    <r>
      <rPr>
        <b/>
        <sz val="12"/>
        <rFont val="Arial"/>
        <family val="2"/>
      </rPr>
      <t>M zul.</t>
    </r>
    <r>
      <rPr>
        <sz val="10"/>
        <rFont val="Arial"/>
      </rPr>
      <t xml:space="preserve"> berechnen!</t>
    </r>
  </si>
  <si>
    <r>
      <t>M = F</t>
    </r>
    <r>
      <rPr>
        <sz val="14"/>
        <rFont val="Arial"/>
        <family val="2"/>
      </rPr>
      <t>h</t>
    </r>
    <r>
      <rPr>
        <b/>
        <sz val="18"/>
        <rFont val="Arial"/>
      </rPr>
      <t xml:space="preserve"> </t>
    </r>
    <r>
      <rPr>
        <sz val="18"/>
        <rFont val="Arial"/>
        <family val="2"/>
      </rPr>
      <t>x</t>
    </r>
    <r>
      <rPr>
        <b/>
        <sz val="18"/>
        <rFont val="Arial"/>
      </rPr>
      <t xml:space="preserve"> l = </t>
    </r>
    <r>
      <rPr>
        <b/>
        <sz val="20"/>
        <rFont val="Symbol"/>
        <family val="1"/>
        <charset val="2"/>
      </rPr>
      <t xml:space="preserve"> </t>
    </r>
    <r>
      <rPr>
        <b/>
        <sz val="18"/>
        <rFont val="Arial"/>
        <family val="2"/>
      </rPr>
      <t>F</t>
    </r>
    <r>
      <rPr>
        <sz val="12"/>
        <rFont val="Arial"/>
        <family val="2"/>
      </rPr>
      <t>l</t>
    </r>
    <r>
      <rPr>
        <b/>
        <sz val="18"/>
        <rFont val="Arial"/>
        <family val="2"/>
      </rPr>
      <t xml:space="preserve"> </t>
    </r>
    <r>
      <rPr>
        <sz val="18"/>
        <rFont val="Arial"/>
        <family val="2"/>
      </rPr>
      <t>x</t>
    </r>
    <r>
      <rPr>
        <b/>
        <sz val="18"/>
        <rFont val="Arial"/>
        <family val="2"/>
      </rPr>
      <t xml:space="preserve"> P</t>
    </r>
    <r>
      <rPr>
        <sz val="20"/>
        <rFont val="Arial"/>
        <family val="2"/>
      </rPr>
      <t xml:space="preserve"> /</t>
    </r>
    <r>
      <rPr>
        <b/>
        <sz val="20"/>
        <rFont val="Arial"/>
        <family val="2"/>
      </rPr>
      <t xml:space="preserve"> </t>
    </r>
    <r>
      <rPr>
        <b/>
        <sz val="18"/>
        <rFont val="Arial"/>
        <family val="2"/>
      </rPr>
      <t>2</t>
    </r>
    <r>
      <rPr>
        <b/>
        <sz val="26"/>
        <rFont val="Symbol"/>
        <family val="1"/>
        <charset val="2"/>
      </rPr>
      <t>p</t>
    </r>
    <r>
      <rPr>
        <b/>
        <sz val="20"/>
        <rFont val="Arial"/>
        <family val="2"/>
      </rPr>
      <t xml:space="preserve"> </t>
    </r>
  </si>
  <si>
    <r>
      <t>F</t>
    </r>
    <r>
      <rPr>
        <sz val="14"/>
        <rFont val="Arial"/>
        <family val="2"/>
      </rPr>
      <t>l</t>
    </r>
    <r>
      <rPr>
        <b/>
        <sz val="18"/>
        <rFont val="Arial"/>
      </rPr>
      <t xml:space="preserve"> </t>
    </r>
    <r>
      <rPr>
        <sz val="18"/>
        <rFont val="Arial"/>
        <family val="2"/>
      </rPr>
      <t>x</t>
    </r>
    <r>
      <rPr>
        <b/>
        <sz val="18"/>
        <rFont val="Arial"/>
      </rPr>
      <t xml:space="preserve"> p = F</t>
    </r>
    <r>
      <rPr>
        <sz val="14"/>
        <rFont val="Arial"/>
        <family val="2"/>
      </rPr>
      <t>h</t>
    </r>
    <r>
      <rPr>
        <b/>
        <sz val="18"/>
        <rFont val="Arial"/>
      </rPr>
      <t xml:space="preserve"> </t>
    </r>
    <r>
      <rPr>
        <sz val="18"/>
        <rFont val="Arial"/>
        <family val="2"/>
      </rPr>
      <t>x</t>
    </r>
    <r>
      <rPr>
        <b/>
        <sz val="18"/>
        <rFont val="Arial"/>
      </rPr>
      <t xml:space="preserve"> l </t>
    </r>
    <r>
      <rPr>
        <sz val="18"/>
        <rFont val="Arial"/>
        <family val="2"/>
      </rPr>
      <t>x</t>
    </r>
    <r>
      <rPr>
        <b/>
        <sz val="18"/>
        <rFont val="Arial"/>
      </rPr>
      <t xml:space="preserve"> 2</t>
    </r>
    <r>
      <rPr>
        <b/>
        <sz val="26"/>
        <rFont val="Symbol"/>
        <family val="1"/>
        <charset val="2"/>
      </rPr>
      <t>p</t>
    </r>
    <r>
      <rPr>
        <b/>
        <sz val="20"/>
        <rFont val="Symbol"/>
        <family val="1"/>
        <charset val="2"/>
      </rPr>
      <t xml:space="preserve"> = </t>
    </r>
    <r>
      <rPr>
        <b/>
        <sz val="20"/>
        <rFont val="Arial"/>
        <family val="2"/>
      </rPr>
      <t>M</t>
    </r>
    <r>
      <rPr>
        <b/>
        <sz val="20"/>
        <rFont val="Symbol"/>
        <family val="1"/>
        <charset val="2"/>
      </rPr>
      <t xml:space="preserve"> </t>
    </r>
    <r>
      <rPr>
        <sz val="20"/>
        <rFont val="Arial"/>
        <family val="2"/>
      </rPr>
      <t>x</t>
    </r>
    <r>
      <rPr>
        <b/>
        <sz val="20"/>
        <rFont val="Symbol"/>
        <family val="1"/>
        <charset val="2"/>
      </rPr>
      <t xml:space="preserve"> </t>
    </r>
    <r>
      <rPr>
        <b/>
        <sz val="20"/>
        <rFont val="Arial"/>
        <family val="2"/>
      </rPr>
      <t>2</t>
    </r>
    <r>
      <rPr>
        <b/>
        <sz val="26"/>
        <rFont val="Symbol"/>
        <family val="1"/>
        <charset val="2"/>
      </rPr>
      <t>p</t>
    </r>
  </si>
  <si>
    <r>
      <t>Zulässige Längskraft F</t>
    </r>
    <r>
      <rPr>
        <sz val="18"/>
        <rFont val="Arial"/>
        <family val="2"/>
      </rPr>
      <t xml:space="preserve">l </t>
    </r>
    <r>
      <rPr>
        <vertAlign val="subscript"/>
        <sz val="14"/>
        <rFont val="Arial"/>
        <family val="2"/>
      </rPr>
      <t>max</t>
    </r>
    <r>
      <rPr>
        <b/>
        <vertAlign val="subscript"/>
        <sz val="14"/>
        <rFont val="Arial"/>
        <family val="2"/>
      </rPr>
      <t>.</t>
    </r>
    <r>
      <rPr>
        <b/>
        <sz val="18"/>
        <rFont val="Arial"/>
        <family val="2"/>
      </rPr>
      <t xml:space="preserve"> und zugehöriges zulässiges Anzugsmoment M </t>
    </r>
    <r>
      <rPr>
        <vertAlign val="subscript"/>
        <sz val="16"/>
        <rFont val="Arial"/>
        <family val="2"/>
      </rPr>
      <t>zul.</t>
    </r>
  </si>
  <si>
    <t>==&gt; M ist das theoretisch erforderliche Moment und man
 muss ~6,5fach so stark anziehen, da 85 % Reibungsverlust</t>
  </si>
  <si>
    <t>da ~ 85 % Reibungsverlust</t>
  </si>
  <si>
    <r>
      <t>- Maximal zulässige Werte gelten für ungeschmierte Schrauben (</t>
    </r>
    <r>
      <rPr>
        <sz val="10"/>
        <rFont val="Symbol"/>
        <family val="1"/>
        <charset val="2"/>
      </rPr>
      <t>m</t>
    </r>
    <r>
      <rPr>
        <sz val="10"/>
        <rFont val="Arial"/>
      </rPr>
      <t xml:space="preserve"> = 0,14)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</si>
</sst>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-* #,##0.00\ [$€-1]_-;\-* #,##0.00\ [$€-1]_-;_-* &quot;-&quot;??\ [$€-1]_-"/>
    <numFmt numFmtId="166" formatCode="#,##0.0"/>
  </numFmts>
  <fonts count="2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Symbol"/>
      <family val="1"/>
      <charset val="2"/>
    </font>
    <font>
      <b/>
      <sz val="18"/>
      <name val="Arial"/>
    </font>
    <font>
      <sz val="18"/>
      <name val="Arial"/>
      <family val="2"/>
    </font>
    <font>
      <b/>
      <sz val="20"/>
      <name val="Symbol"/>
      <family val="1"/>
      <charset val="2"/>
    </font>
    <font>
      <b/>
      <sz val="2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26"/>
      <name val="Symbol"/>
      <family val="1"/>
      <charset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vertAlign val="subscript"/>
      <sz val="14"/>
      <name val="Arial"/>
      <family val="2"/>
    </font>
    <font>
      <b/>
      <vertAlign val="subscript"/>
      <sz val="14"/>
      <name val="Arial"/>
      <family val="2"/>
    </font>
    <font>
      <vertAlign val="subscript"/>
      <sz val="16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0" fontId="11" fillId="0" borderId="0" xfId="0" applyFont="1"/>
    <xf numFmtId="0" fontId="5" fillId="0" borderId="0" xfId="0" applyFont="1" applyAlignment="1">
      <alignment horizontal="right"/>
    </xf>
    <xf numFmtId="0" fontId="2" fillId="0" borderId="3" xfId="0" applyFont="1" applyFill="1" applyBorder="1"/>
    <xf numFmtId="1" fontId="0" fillId="0" borderId="0" xfId="0" quotePrefix="1" applyNumberFormat="1" applyFill="1" applyBorder="1" applyAlignment="1">
      <alignment horizontal="left"/>
    </xf>
    <xf numFmtId="0" fontId="0" fillId="0" borderId="0" xfId="0" quotePrefix="1"/>
    <xf numFmtId="0" fontId="0" fillId="0" borderId="4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9" fontId="0" fillId="0" borderId="0" xfId="2" applyFont="1"/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" fillId="0" borderId="8" xfId="0" applyFont="1" applyBorder="1"/>
    <xf numFmtId="0" fontId="2" fillId="0" borderId="10" xfId="0" applyFont="1" applyBorder="1"/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5" fontId="0" fillId="0" borderId="0" xfId="1" applyFont="1"/>
    <xf numFmtId="1" fontId="0" fillId="0" borderId="9" xfId="0" applyNumberFormat="1" applyFill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3" fillId="0" borderId="0" xfId="0" quotePrefix="1" applyFont="1"/>
    <xf numFmtId="0" fontId="3" fillId="0" borderId="0" xfId="0" applyFont="1" applyAlignment="1">
      <alignment horizontal="left"/>
    </xf>
    <xf numFmtId="166" fontId="0" fillId="0" borderId="8" xfId="0" applyNumberFormat="1" applyBorder="1" applyAlignment="1">
      <alignment horizontal="center"/>
    </xf>
    <xf numFmtId="166" fontId="0" fillId="0" borderId="8" xfId="0" applyNumberFormat="1" applyFill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14" fillId="0" borderId="0" xfId="0" quotePrefix="1" applyFont="1" applyAlignment="1">
      <alignment horizontal="center" wrapText="1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5" fillId="0" borderId="18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3">
    <cellStyle name="Euro" xfId="1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49"/>
  <sheetViews>
    <sheetView tabSelected="1" topLeftCell="A19" workbookViewId="0">
      <selection activeCell="E49" sqref="E49"/>
    </sheetView>
  </sheetViews>
  <sheetFormatPr baseColWidth="10" defaultRowHeight="12.75" x14ac:dyDescent="0.2"/>
  <cols>
    <col min="1" max="1" width="8.7109375" customWidth="1"/>
    <col min="2" max="2" width="7.7109375" bestFit="1" customWidth="1"/>
    <col min="3" max="3" width="8.28515625" bestFit="1" customWidth="1"/>
    <col min="4" max="4" width="7.7109375" bestFit="1" customWidth="1"/>
    <col min="5" max="5" width="10.7109375" customWidth="1"/>
    <col min="6" max="6" width="8.140625" bestFit="1" customWidth="1"/>
    <col min="7" max="7" width="7.7109375" customWidth="1"/>
    <col min="8" max="8" width="8.140625" bestFit="1" customWidth="1"/>
    <col min="9" max="9" width="7.7109375" customWidth="1"/>
    <col min="10" max="10" width="8.140625" bestFit="1" customWidth="1"/>
    <col min="11" max="11" width="7.7109375" bestFit="1" customWidth="1"/>
    <col min="12" max="12" width="8.140625" bestFit="1" customWidth="1"/>
    <col min="13" max="13" width="7.7109375" bestFit="1" customWidth="1"/>
    <col min="14" max="14" width="8.140625" bestFit="1" customWidth="1"/>
    <col min="15" max="15" width="8.7109375" bestFit="1" customWidth="1"/>
    <col min="16" max="16" width="8.140625" bestFit="1" customWidth="1"/>
    <col min="17" max="17" width="7.7109375" bestFit="1" customWidth="1"/>
  </cols>
  <sheetData>
    <row r="2" spans="1:17" ht="24" x14ac:dyDescent="0.4">
      <c r="A2" s="8" t="s">
        <v>53</v>
      </c>
    </row>
    <row r="3" spans="1:17" ht="13.5" thickBot="1" x14ac:dyDescent="0.25"/>
    <row r="4" spans="1:17" ht="22.7" customHeight="1" thickBot="1" x14ac:dyDescent="0.3">
      <c r="C4" s="7"/>
      <c r="D4" s="7"/>
      <c r="E4" s="9" t="s">
        <v>26</v>
      </c>
      <c r="F4" s="46" t="s">
        <v>29</v>
      </c>
      <c r="G4" s="47"/>
      <c r="H4" s="46" t="s">
        <v>30</v>
      </c>
      <c r="I4" s="47"/>
      <c r="J4" s="46" t="s">
        <v>31</v>
      </c>
      <c r="K4" s="47"/>
      <c r="L4" s="46" t="s">
        <v>32</v>
      </c>
      <c r="M4" s="47"/>
      <c r="N4" s="46" t="s">
        <v>33</v>
      </c>
      <c r="O4" s="47"/>
      <c r="P4" s="46" t="s">
        <v>34</v>
      </c>
      <c r="Q4" s="47"/>
    </row>
    <row r="5" spans="1:17" ht="38.25" x14ac:dyDescent="0.2">
      <c r="A5" s="23" t="s">
        <v>24</v>
      </c>
      <c r="B5" s="24" t="s">
        <v>23</v>
      </c>
      <c r="C5" s="24" t="s">
        <v>18</v>
      </c>
      <c r="D5" s="24" t="s">
        <v>22</v>
      </c>
      <c r="E5" s="25" t="s">
        <v>19</v>
      </c>
      <c r="F5" s="23" t="s">
        <v>25</v>
      </c>
      <c r="G5" s="26" t="s">
        <v>35</v>
      </c>
      <c r="H5" s="23" t="s">
        <v>25</v>
      </c>
      <c r="I5" s="26" t="s">
        <v>35</v>
      </c>
      <c r="J5" s="23" t="s">
        <v>25</v>
      </c>
      <c r="K5" s="26" t="s">
        <v>35</v>
      </c>
      <c r="L5" s="23" t="s">
        <v>25</v>
      </c>
      <c r="M5" s="26" t="s">
        <v>35</v>
      </c>
      <c r="N5" s="23" t="s">
        <v>25</v>
      </c>
      <c r="O5" s="26" t="s">
        <v>35</v>
      </c>
      <c r="P5" s="23" t="s">
        <v>25</v>
      </c>
      <c r="Q5" s="26" t="s">
        <v>35</v>
      </c>
    </row>
    <row r="6" spans="1:17" x14ac:dyDescent="0.2">
      <c r="A6" s="15"/>
      <c r="B6" s="6" t="s">
        <v>20</v>
      </c>
      <c r="C6" s="6" t="s">
        <v>20</v>
      </c>
      <c r="D6" s="6" t="s">
        <v>20</v>
      </c>
      <c r="E6" s="13" t="s">
        <v>21</v>
      </c>
      <c r="F6" s="15" t="s">
        <v>27</v>
      </c>
      <c r="G6" s="16" t="s">
        <v>28</v>
      </c>
      <c r="H6" s="15" t="s">
        <v>27</v>
      </c>
      <c r="I6" s="16" t="s">
        <v>28</v>
      </c>
      <c r="J6" s="15" t="s">
        <v>27</v>
      </c>
      <c r="K6" s="16" t="s">
        <v>28</v>
      </c>
      <c r="L6" s="15" t="s">
        <v>27</v>
      </c>
      <c r="M6" s="16" t="s">
        <v>28</v>
      </c>
      <c r="N6" s="15" t="s">
        <v>27</v>
      </c>
      <c r="O6" s="16" t="s">
        <v>28</v>
      </c>
      <c r="P6" s="15" t="s">
        <v>27</v>
      </c>
      <c r="Q6" s="16" t="s">
        <v>28</v>
      </c>
    </row>
    <row r="7" spans="1:17" ht="4.7" customHeight="1" x14ac:dyDescent="0.2">
      <c r="A7" s="15"/>
      <c r="B7" s="6"/>
      <c r="C7" s="6"/>
      <c r="D7" s="6"/>
      <c r="E7" s="13"/>
      <c r="F7" s="15"/>
      <c r="G7" s="16"/>
      <c r="H7" s="15"/>
      <c r="I7" s="16"/>
      <c r="J7" s="15"/>
      <c r="K7" s="16"/>
      <c r="L7" s="15"/>
      <c r="M7" s="16"/>
      <c r="N7" s="15"/>
      <c r="O7" s="16"/>
      <c r="P7" s="15"/>
      <c r="Q7" s="16"/>
    </row>
    <row r="8" spans="1:17" x14ac:dyDescent="0.2">
      <c r="A8" s="27" t="s">
        <v>0</v>
      </c>
      <c r="B8" s="4">
        <v>5</v>
      </c>
      <c r="C8" s="5">
        <v>0.8</v>
      </c>
      <c r="D8" s="5">
        <f t="shared" ref="D8:D25" si="0">B8-$C$34*C8</f>
        <v>4.0184800000000003</v>
      </c>
      <c r="E8" s="14">
        <f t="shared" ref="E8:E25" si="1">PI()/4*(((B8-$C$35*C8)+D8)/2)^2</f>
        <v>14.182516077409502</v>
      </c>
      <c r="F8" s="17">
        <f>$E8*F$26/1000</f>
        <v>4.5384051447710405</v>
      </c>
      <c r="G8" s="18">
        <f>6.5*F8*$C8/(2*PI())</f>
        <v>3.7560099852288</v>
      </c>
      <c r="H8" s="17">
        <f>$E8*H$26/1000</f>
        <v>5.6730064309638006</v>
      </c>
      <c r="I8" s="34">
        <f>6.5*H8*$C8/(2*PI())</f>
        <v>4.6950124815360006</v>
      </c>
      <c r="J8" s="17">
        <f>$E8*J$26/1000</f>
        <v>6.8076077171565608</v>
      </c>
      <c r="K8" s="34">
        <f t="shared" ref="K8:K25" si="2">6.5*J8*$C8/(2*PI())</f>
        <v>5.6340149778431998</v>
      </c>
      <c r="L8" s="39">
        <f>$E8*L$26/1000</f>
        <v>9.076810289542081</v>
      </c>
      <c r="M8" s="34">
        <f t="shared" ref="M8:M25" si="3">6.5*L8*$C8/(2*PI())</f>
        <v>7.5120199704576001</v>
      </c>
      <c r="N8" s="39">
        <f>$E8*N$26/1000</f>
        <v>12.764264469668554</v>
      </c>
      <c r="O8" s="18">
        <f t="shared" ref="O8:O25" si="4">6.5*N8*$C8/(2*PI())</f>
        <v>10.563778083456002</v>
      </c>
      <c r="P8" s="39">
        <f>$E8*P$26/1000</f>
        <v>15.317117363602263</v>
      </c>
      <c r="Q8" s="34">
        <f t="shared" ref="Q8:Q25" si="5">6.5*P8*$C8/(2*PI())</f>
        <v>12.676533700147203</v>
      </c>
    </row>
    <row r="9" spans="1:17" x14ac:dyDescent="0.2">
      <c r="A9" s="27" t="s">
        <v>1</v>
      </c>
      <c r="B9" s="4">
        <v>6</v>
      </c>
      <c r="C9" s="5">
        <v>1</v>
      </c>
      <c r="D9" s="5">
        <f t="shared" si="0"/>
        <v>4.7730999999999995</v>
      </c>
      <c r="E9" s="14">
        <f t="shared" si="1"/>
        <v>20.123329773997401</v>
      </c>
      <c r="F9" s="17">
        <f t="shared" ref="F9:F25" si="6">$E9*F$26/1000</f>
        <v>6.4394655276791681</v>
      </c>
      <c r="G9" s="18">
        <f t="shared" ref="G9:I25" si="7">6.5*F9*$C9/(2*PI())</f>
        <v>6.6616730023999997</v>
      </c>
      <c r="H9" s="17">
        <f>$E9*H$26/1000</f>
        <v>8.0493319095989602</v>
      </c>
      <c r="I9" s="34">
        <f t="shared" si="7"/>
        <v>8.3270912529999972</v>
      </c>
      <c r="J9" s="17">
        <f>$E9*J$26/1000</f>
        <v>9.6591982915187522</v>
      </c>
      <c r="K9" s="34">
        <f t="shared" si="2"/>
        <v>9.9925095035999973</v>
      </c>
      <c r="L9" s="39">
        <f>$E9*L$26/1000</f>
        <v>12.878931055358336</v>
      </c>
      <c r="M9" s="34">
        <f t="shared" si="3"/>
        <v>13.323346004799999</v>
      </c>
      <c r="N9" s="39">
        <f>$E9*N$26/1000</f>
        <v>18.110996796597661</v>
      </c>
      <c r="O9" s="18">
        <f t="shared" si="4"/>
        <v>18.735955319249996</v>
      </c>
      <c r="P9" s="39">
        <f>$E9*P$26/1000</f>
        <v>21.733196155917195</v>
      </c>
      <c r="Q9" s="34">
        <f t="shared" si="5"/>
        <v>22.483146383099999</v>
      </c>
    </row>
    <row r="10" spans="1:17" x14ac:dyDescent="0.2">
      <c r="A10" s="27" t="s">
        <v>3</v>
      </c>
      <c r="B10" s="4">
        <v>8</v>
      </c>
      <c r="C10" s="5">
        <v>1</v>
      </c>
      <c r="D10" s="5">
        <f t="shared" si="0"/>
        <v>6.7730999999999995</v>
      </c>
      <c r="E10" s="14">
        <f t="shared" si="1"/>
        <v>39.167036121528014</v>
      </c>
      <c r="F10" s="17">
        <f t="shared" si="6"/>
        <v>12.533451558888965</v>
      </c>
      <c r="G10" s="18">
        <f t="shared" si="7"/>
        <v>12.965945002400002</v>
      </c>
      <c r="H10" s="17">
        <f>$E10*H$26/1000</f>
        <v>15.666814448611206</v>
      </c>
      <c r="I10" s="34">
        <f t="shared" si="7"/>
        <v>16.207431252999999</v>
      </c>
      <c r="J10" s="17">
        <f>$E10*J$26/1000</f>
        <v>18.800177338333448</v>
      </c>
      <c r="K10" s="34">
        <f t="shared" si="2"/>
        <v>19.448917503600001</v>
      </c>
      <c r="L10" s="39">
        <f>$E10*L$26/1000</f>
        <v>25.06690311777793</v>
      </c>
      <c r="M10" s="34">
        <f t="shared" si="3"/>
        <v>25.931890004800003</v>
      </c>
      <c r="N10" s="39">
        <f>$E10*N$26/1000</f>
        <v>35.250332509375212</v>
      </c>
      <c r="O10" s="18">
        <f t="shared" si="4"/>
        <v>36.466720319250001</v>
      </c>
      <c r="P10" s="39">
        <f>$E10*P$26/1000</f>
        <v>42.300399011250256</v>
      </c>
      <c r="Q10" s="34">
        <f t="shared" si="5"/>
        <v>43.760064383100001</v>
      </c>
    </row>
    <row r="11" spans="1:17" x14ac:dyDescent="0.2">
      <c r="A11" s="27" t="s">
        <v>2</v>
      </c>
      <c r="B11" s="4">
        <v>8</v>
      </c>
      <c r="C11" s="5">
        <v>1.25</v>
      </c>
      <c r="D11" s="5">
        <f t="shared" si="0"/>
        <v>6.4663749999999993</v>
      </c>
      <c r="E11" s="14">
        <f t="shared" si="1"/>
        <v>36.608462842076804</v>
      </c>
      <c r="F11" s="17">
        <f t="shared" si="6"/>
        <v>11.714708109464576</v>
      </c>
      <c r="G11" s="18">
        <f t="shared" si="7"/>
        <v>15.148686332812495</v>
      </c>
      <c r="H11" s="17">
        <f>$E11*H$26/1000</f>
        <v>14.643385136830723</v>
      </c>
      <c r="I11" s="34">
        <f t="shared" si="7"/>
        <v>18.935857916015625</v>
      </c>
      <c r="J11" s="17">
        <f>$E11*J$26/1000</f>
        <v>17.572062164196865</v>
      </c>
      <c r="K11" s="34">
        <f t="shared" si="2"/>
        <v>22.723029499218747</v>
      </c>
      <c r="L11" s="40">
        <f>$E11*L$26/1000</f>
        <v>23.429416218929152</v>
      </c>
      <c r="M11" s="35">
        <f t="shared" si="3"/>
        <v>30.297372665624991</v>
      </c>
      <c r="N11" s="40">
        <f>$E11*N$26/1000</f>
        <v>32.947616557869125</v>
      </c>
      <c r="O11" s="33">
        <f t="shared" si="4"/>
        <v>42.605680311035151</v>
      </c>
      <c r="P11" s="40">
        <f>$E11*P$26/1000</f>
        <v>39.537139869442953</v>
      </c>
      <c r="Q11" s="35">
        <f t="shared" si="5"/>
        <v>51.126816373242185</v>
      </c>
    </row>
    <row r="12" spans="1:17" x14ac:dyDescent="0.2">
      <c r="A12" s="27" t="s">
        <v>5</v>
      </c>
      <c r="B12" s="4">
        <v>10</v>
      </c>
      <c r="C12" s="5">
        <v>1</v>
      </c>
      <c r="D12" s="5">
        <f t="shared" si="0"/>
        <v>8.7730999999999995</v>
      </c>
      <c r="E12" s="14">
        <f t="shared" si="1"/>
        <v>64.493927776238195</v>
      </c>
      <c r="F12" s="17">
        <f t="shared" si="6"/>
        <v>20.638056888396221</v>
      </c>
      <c r="G12" s="18">
        <f t="shared" si="7"/>
        <v>21.350217002399997</v>
      </c>
      <c r="H12" s="17">
        <f t="shared" ref="H12:P25" si="8">$E12*H$26/1000</f>
        <v>25.79757111049528</v>
      </c>
      <c r="I12" s="34">
        <f t="shared" si="7"/>
        <v>26.687771252999998</v>
      </c>
      <c r="J12" s="17">
        <f t="shared" si="8"/>
        <v>30.957085332594332</v>
      </c>
      <c r="K12" s="34">
        <f t="shared" si="2"/>
        <v>32.025325503599994</v>
      </c>
      <c r="L12" s="39">
        <f t="shared" si="8"/>
        <v>41.276113776792442</v>
      </c>
      <c r="M12" s="34">
        <f t="shared" si="3"/>
        <v>42.700434004799995</v>
      </c>
      <c r="N12" s="39">
        <f t="shared" si="8"/>
        <v>58.044534998614374</v>
      </c>
      <c r="O12" s="18">
        <f t="shared" si="4"/>
        <v>60.047485319249986</v>
      </c>
      <c r="P12" s="39">
        <f t="shared" si="8"/>
        <v>69.653441998337243</v>
      </c>
      <c r="Q12" s="34">
        <f t="shared" si="5"/>
        <v>72.056982383099978</v>
      </c>
    </row>
    <row r="13" spans="1:17" x14ac:dyDescent="0.2">
      <c r="A13" s="27" t="s">
        <v>4</v>
      </c>
      <c r="B13" s="4">
        <v>10</v>
      </c>
      <c r="C13" s="5">
        <v>1.5</v>
      </c>
      <c r="D13" s="5">
        <f t="shared" si="0"/>
        <v>8.1596499999999992</v>
      </c>
      <c r="E13" s="14">
        <f t="shared" si="1"/>
        <v>57.98947542534723</v>
      </c>
      <c r="F13" s="17">
        <f t="shared" si="6"/>
        <v>18.556632136111116</v>
      </c>
      <c r="G13" s="18">
        <f t="shared" si="7"/>
        <v>28.79545238310001</v>
      </c>
      <c r="H13" s="17">
        <f t="shared" si="8"/>
        <v>23.195790170138892</v>
      </c>
      <c r="I13" s="34">
        <f t="shared" si="7"/>
        <v>35.994315478875002</v>
      </c>
      <c r="J13" s="17">
        <f t="shared" si="8"/>
        <v>27.834948204166672</v>
      </c>
      <c r="K13" s="34">
        <f t="shared" si="2"/>
        <v>43.193178574650013</v>
      </c>
      <c r="L13" s="39">
        <f t="shared" si="8"/>
        <v>37.113264272222231</v>
      </c>
      <c r="M13" s="34">
        <f t="shared" si="3"/>
        <v>57.590904766200019</v>
      </c>
      <c r="N13" s="39">
        <f t="shared" si="8"/>
        <v>52.190527882812511</v>
      </c>
      <c r="O13" s="18">
        <f t="shared" si="4"/>
        <v>80.987209827468774</v>
      </c>
      <c r="P13" s="39">
        <f t="shared" si="8"/>
        <v>62.62863345937501</v>
      </c>
      <c r="Q13" s="34">
        <f t="shared" si="5"/>
        <v>97.184651792962512</v>
      </c>
    </row>
    <row r="14" spans="1:17" x14ac:dyDescent="0.2">
      <c r="A14" s="27" t="s">
        <v>7</v>
      </c>
      <c r="B14" s="4">
        <v>12</v>
      </c>
      <c r="C14" s="5">
        <v>1.5</v>
      </c>
      <c r="D14" s="5">
        <f t="shared" si="0"/>
        <v>10.159649999999999</v>
      </c>
      <c r="E14" s="14">
        <f t="shared" si="1"/>
        <v>88.125831273438038</v>
      </c>
      <c r="F14" s="17">
        <f t="shared" si="6"/>
        <v>28.200266007500172</v>
      </c>
      <c r="G14" s="18">
        <f t="shared" si="7"/>
        <v>43.760064383100008</v>
      </c>
      <c r="H14" s="17">
        <f t="shared" si="8"/>
        <v>35.250332509375212</v>
      </c>
      <c r="I14" s="34">
        <f t="shared" si="7"/>
        <v>54.700080478875002</v>
      </c>
      <c r="J14" s="17">
        <f t="shared" si="8"/>
        <v>42.300399011250256</v>
      </c>
      <c r="K14" s="34">
        <f t="shared" si="2"/>
        <v>65.640096574650002</v>
      </c>
      <c r="L14" s="39">
        <f t="shared" si="8"/>
        <v>56.400532015000344</v>
      </c>
      <c r="M14" s="34">
        <f t="shared" si="3"/>
        <v>87.520128766200017</v>
      </c>
      <c r="N14" s="39">
        <f t="shared" si="8"/>
        <v>79.313248146094239</v>
      </c>
      <c r="O14" s="18">
        <f t="shared" si="4"/>
        <v>123.07518107746877</v>
      </c>
      <c r="P14" s="39">
        <f t="shared" si="8"/>
        <v>95.175897775313075</v>
      </c>
      <c r="Q14" s="34">
        <f t="shared" si="5"/>
        <v>147.6902172929625</v>
      </c>
    </row>
    <row r="15" spans="1:17" x14ac:dyDescent="0.2">
      <c r="A15" s="27" t="s">
        <v>6</v>
      </c>
      <c r="B15" s="4">
        <v>12</v>
      </c>
      <c r="C15" s="5">
        <v>1.75</v>
      </c>
      <c r="D15" s="5">
        <f t="shared" si="0"/>
        <v>9.852924999999999</v>
      </c>
      <c r="E15" s="14">
        <f t="shared" si="1"/>
        <v>84.266367523808597</v>
      </c>
      <c r="F15" s="17">
        <f t="shared" si="6"/>
        <v>26.96523760761875</v>
      </c>
      <c r="G15" s="18">
        <f t="shared" si="7"/>
        <v>48.817528497237483</v>
      </c>
      <c r="H15" s="17">
        <f t="shared" si="8"/>
        <v>33.70654700952344</v>
      </c>
      <c r="I15" s="34">
        <f t="shared" si="7"/>
        <v>61.021910621546859</v>
      </c>
      <c r="J15" s="17">
        <f t="shared" si="8"/>
        <v>40.447856411428127</v>
      </c>
      <c r="K15" s="34">
        <f t="shared" si="2"/>
        <v>73.226292745856227</v>
      </c>
      <c r="L15" s="39">
        <f t="shared" si="8"/>
        <v>53.9304752152375</v>
      </c>
      <c r="M15" s="34">
        <f t="shared" si="3"/>
        <v>97.635056994474965</v>
      </c>
      <c r="N15" s="39">
        <f t="shared" si="8"/>
        <v>75.839730771427739</v>
      </c>
      <c r="O15" s="18">
        <f t="shared" si="4"/>
        <v>137.29929889848043</v>
      </c>
      <c r="P15" s="39">
        <f t="shared" si="8"/>
        <v>91.007676925713284</v>
      </c>
      <c r="Q15" s="34">
        <f t="shared" si="5"/>
        <v>164.75915867817648</v>
      </c>
    </row>
    <row r="16" spans="1:17" x14ac:dyDescent="0.2">
      <c r="A16" s="27" t="s">
        <v>9</v>
      </c>
      <c r="B16" s="4">
        <v>16</v>
      </c>
      <c r="C16" s="5">
        <v>1.5</v>
      </c>
      <c r="D16" s="5">
        <f t="shared" si="0"/>
        <v>14.159649999999999</v>
      </c>
      <c r="E16" s="14">
        <f t="shared" si="1"/>
        <v>167.24809889115841</v>
      </c>
      <c r="F16" s="17">
        <f t="shared" si="6"/>
        <v>53.519391645170693</v>
      </c>
      <c r="G16" s="18">
        <f t="shared" si="7"/>
        <v>83.049288383100006</v>
      </c>
      <c r="H16" s="17">
        <f t="shared" si="8"/>
        <v>66.899239556463357</v>
      </c>
      <c r="I16" s="34">
        <f t="shared" si="7"/>
        <v>103.81161047887498</v>
      </c>
      <c r="J16" s="17">
        <f t="shared" si="8"/>
        <v>80.279087467756028</v>
      </c>
      <c r="K16" s="34">
        <f t="shared" si="2"/>
        <v>124.57393257464999</v>
      </c>
      <c r="L16" s="39">
        <f t="shared" si="8"/>
        <v>107.03878329034139</v>
      </c>
      <c r="M16" s="34">
        <f t="shared" si="3"/>
        <v>166.09857676620001</v>
      </c>
      <c r="N16" s="39">
        <f t="shared" si="8"/>
        <v>150.52328900204256</v>
      </c>
      <c r="O16" s="18">
        <f t="shared" si="4"/>
        <v>233.57612357746876</v>
      </c>
      <c r="P16" s="39">
        <f t="shared" si="8"/>
        <v>180.62794680245108</v>
      </c>
      <c r="Q16" s="34">
        <f t="shared" si="5"/>
        <v>280.29134829296254</v>
      </c>
    </row>
    <row r="17" spans="1:17" x14ac:dyDescent="0.2">
      <c r="A17" s="27" t="s">
        <v>8</v>
      </c>
      <c r="B17" s="4">
        <v>16</v>
      </c>
      <c r="C17" s="5">
        <v>2</v>
      </c>
      <c r="D17" s="5">
        <f t="shared" si="0"/>
        <v>13.546199999999999</v>
      </c>
      <c r="E17" s="14">
        <f t="shared" si="1"/>
        <v>156.66814448611206</v>
      </c>
      <c r="F17" s="17">
        <f t="shared" si="6"/>
        <v>50.133806235555859</v>
      </c>
      <c r="G17" s="18">
        <f t="shared" si="7"/>
        <v>103.72756001920001</v>
      </c>
      <c r="H17" s="17">
        <f t="shared" si="8"/>
        <v>62.667257794444822</v>
      </c>
      <c r="I17" s="34">
        <f t="shared" si="7"/>
        <v>129.65945002399999</v>
      </c>
      <c r="J17" s="17">
        <f t="shared" si="8"/>
        <v>75.200709353333792</v>
      </c>
      <c r="K17" s="34">
        <f t="shared" si="2"/>
        <v>155.5913400288</v>
      </c>
      <c r="L17" s="39">
        <f t="shared" si="8"/>
        <v>100.26761247111172</v>
      </c>
      <c r="M17" s="34">
        <f t="shared" si="3"/>
        <v>207.45512003840003</v>
      </c>
      <c r="N17" s="39">
        <f t="shared" si="8"/>
        <v>141.00133003750085</v>
      </c>
      <c r="O17" s="18">
        <f t="shared" si="4"/>
        <v>291.73376255400001</v>
      </c>
      <c r="P17" s="39">
        <f t="shared" si="8"/>
        <v>169.20159604500103</v>
      </c>
      <c r="Q17" s="34">
        <f t="shared" si="5"/>
        <v>350.08051506480001</v>
      </c>
    </row>
    <row r="18" spans="1:17" x14ac:dyDescent="0.2">
      <c r="A18" s="27" t="s">
        <v>11</v>
      </c>
      <c r="B18" s="4">
        <v>20</v>
      </c>
      <c r="C18" s="5">
        <v>1.5</v>
      </c>
      <c r="D18" s="5">
        <f t="shared" si="0"/>
        <v>18.159649999999999</v>
      </c>
      <c r="E18" s="14">
        <f t="shared" si="1"/>
        <v>271.50310773759713</v>
      </c>
      <c r="F18" s="17">
        <f t="shared" si="6"/>
        <v>86.880994476031077</v>
      </c>
      <c r="G18" s="18">
        <f t="shared" si="7"/>
        <v>134.8185123831</v>
      </c>
      <c r="H18" s="17">
        <f t="shared" si="8"/>
        <v>108.60124309503885</v>
      </c>
      <c r="I18" s="34">
        <f t="shared" si="7"/>
        <v>168.52314047887501</v>
      </c>
      <c r="J18" s="17">
        <f t="shared" si="8"/>
        <v>130.32149171404663</v>
      </c>
      <c r="K18" s="34">
        <f t="shared" si="2"/>
        <v>202.22776857465001</v>
      </c>
      <c r="L18" s="39">
        <f t="shared" si="8"/>
        <v>173.76198895206215</v>
      </c>
      <c r="M18" s="34">
        <f t="shared" si="3"/>
        <v>269.6370247662</v>
      </c>
      <c r="N18" s="39">
        <f t="shared" si="8"/>
        <v>244.35279696383742</v>
      </c>
      <c r="O18" s="18">
        <f t="shared" si="4"/>
        <v>379.17706607746874</v>
      </c>
      <c r="P18" s="39">
        <f t="shared" si="8"/>
        <v>293.22335635660488</v>
      </c>
      <c r="Q18" s="34">
        <f t="shared" si="5"/>
        <v>455.0124792929625</v>
      </c>
    </row>
    <row r="19" spans="1:17" x14ac:dyDescent="0.2">
      <c r="A19" s="27" t="s">
        <v>10</v>
      </c>
      <c r="B19" s="4">
        <v>20</v>
      </c>
      <c r="C19" s="5">
        <v>2.5</v>
      </c>
      <c r="D19" s="5">
        <f t="shared" si="0"/>
        <v>16.932749999999999</v>
      </c>
      <c r="E19" s="14">
        <f t="shared" si="1"/>
        <v>244.79397575955002</v>
      </c>
      <c r="F19" s="17">
        <f t="shared" si="6"/>
        <v>78.334072243056013</v>
      </c>
      <c r="G19" s="18">
        <f t="shared" si="7"/>
        <v>202.59289066249997</v>
      </c>
      <c r="H19" s="17">
        <f t="shared" si="8"/>
        <v>97.917590303820006</v>
      </c>
      <c r="I19" s="34">
        <f t="shared" si="7"/>
        <v>253.24111332812495</v>
      </c>
      <c r="J19" s="17">
        <f t="shared" si="8"/>
        <v>117.50110836458401</v>
      </c>
      <c r="K19" s="34">
        <f t="shared" si="2"/>
        <v>303.88933599374997</v>
      </c>
      <c r="L19" s="39">
        <f t="shared" si="8"/>
        <v>156.66814448611203</v>
      </c>
      <c r="M19" s="34">
        <f t="shared" si="3"/>
        <v>405.18578132499994</v>
      </c>
      <c r="N19" s="39">
        <f t="shared" si="8"/>
        <v>220.31457818359505</v>
      </c>
      <c r="O19" s="18">
        <f t="shared" si="4"/>
        <v>569.79250498828117</v>
      </c>
      <c r="P19" s="39">
        <f t="shared" si="8"/>
        <v>264.37749382031399</v>
      </c>
      <c r="Q19" s="34">
        <f t="shared" si="5"/>
        <v>683.75100598593724</v>
      </c>
    </row>
    <row r="20" spans="1:17" x14ac:dyDescent="0.2">
      <c r="A20" s="27" t="s">
        <v>13</v>
      </c>
      <c r="B20" s="4">
        <v>24</v>
      </c>
      <c r="C20" s="5">
        <v>2</v>
      </c>
      <c r="D20" s="5">
        <f t="shared" si="0"/>
        <v>21.546199999999999</v>
      </c>
      <c r="E20" s="14">
        <f t="shared" si="1"/>
        <v>384.41601895251193</v>
      </c>
      <c r="F20" s="17">
        <f t="shared" si="6"/>
        <v>123.01312606480381</v>
      </c>
      <c r="G20" s="18">
        <f t="shared" si="7"/>
        <v>254.51591201919999</v>
      </c>
      <c r="H20" s="17">
        <f t="shared" si="8"/>
        <v>153.76640758100478</v>
      </c>
      <c r="I20" s="34">
        <f t="shared" si="7"/>
        <v>318.14489002400001</v>
      </c>
      <c r="J20" s="17">
        <f t="shared" si="8"/>
        <v>184.51968909720574</v>
      </c>
      <c r="K20" s="34">
        <f t="shared" si="2"/>
        <v>381.7738680288</v>
      </c>
      <c r="L20" s="39">
        <f t="shared" si="8"/>
        <v>246.02625212960763</v>
      </c>
      <c r="M20" s="34">
        <f t="shared" si="3"/>
        <v>509.03182403839998</v>
      </c>
      <c r="N20" s="39">
        <f t="shared" si="8"/>
        <v>345.97441705726078</v>
      </c>
      <c r="O20" s="18">
        <f t="shared" si="4"/>
        <v>715.82600255400018</v>
      </c>
      <c r="P20" s="39">
        <f t="shared" si="8"/>
        <v>415.16930046871289</v>
      </c>
      <c r="Q20" s="34">
        <f t="shared" si="5"/>
        <v>858.99120306480006</v>
      </c>
    </row>
    <row r="21" spans="1:17" x14ac:dyDescent="0.2">
      <c r="A21" s="27" t="s">
        <v>12</v>
      </c>
      <c r="B21" s="4">
        <v>24</v>
      </c>
      <c r="C21" s="5">
        <v>3</v>
      </c>
      <c r="D21" s="5">
        <f t="shared" si="0"/>
        <v>20.319299999999998</v>
      </c>
      <c r="E21" s="14">
        <f t="shared" si="1"/>
        <v>352.50332509375215</v>
      </c>
      <c r="F21" s="17">
        <f t="shared" si="6"/>
        <v>112.80106403000069</v>
      </c>
      <c r="G21" s="18">
        <f t="shared" si="7"/>
        <v>350.08051506480007</v>
      </c>
      <c r="H21" s="17">
        <f t="shared" si="8"/>
        <v>141.00133003750085</v>
      </c>
      <c r="I21" s="34">
        <f t="shared" si="7"/>
        <v>437.60064383100001</v>
      </c>
      <c r="J21" s="17">
        <f t="shared" si="8"/>
        <v>169.20159604500103</v>
      </c>
      <c r="K21" s="34">
        <f t="shared" si="2"/>
        <v>525.12077259720002</v>
      </c>
      <c r="L21" s="39">
        <f t="shared" si="8"/>
        <v>225.60212806000138</v>
      </c>
      <c r="M21" s="34">
        <f t="shared" si="3"/>
        <v>700.16103012960014</v>
      </c>
      <c r="N21" s="39">
        <f t="shared" si="8"/>
        <v>317.25299258437695</v>
      </c>
      <c r="O21" s="18">
        <f t="shared" si="4"/>
        <v>984.60144861975016</v>
      </c>
      <c r="P21" s="39">
        <f t="shared" si="8"/>
        <v>380.7035911012523</v>
      </c>
      <c r="Q21" s="34">
        <f t="shared" si="5"/>
        <v>1181.5217383437</v>
      </c>
    </row>
    <row r="22" spans="1:17" x14ac:dyDescent="0.2">
      <c r="A22" s="27" t="s">
        <v>14</v>
      </c>
      <c r="B22" s="4">
        <v>30</v>
      </c>
      <c r="C22" s="5">
        <v>2</v>
      </c>
      <c r="D22" s="5">
        <f t="shared" si="0"/>
        <v>27.546199999999999</v>
      </c>
      <c r="E22" s="14">
        <f t="shared" si="1"/>
        <v>621.20037052769749</v>
      </c>
      <c r="F22" s="17">
        <f t="shared" si="6"/>
        <v>198.78411856886319</v>
      </c>
      <c r="G22" s="18">
        <f t="shared" si="7"/>
        <v>411.28717601919999</v>
      </c>
      <c r="H22" s="17">
        <f t="shared" si="8"/>
        <v>248.48014821107901</v>
      </c>
      <c r="I22" s="34">
        <f t="shared" si="7"/>
        <v>514.10897002399997</v>
      </c>
      <c r="J22" s="17">
        <f t="shared" si="8"/>
        <v>298.17617785329475</v>
      </c>
      <c r="K22" s="34">
        <f t="shared" si="2"/>
        <v>616.9307640287999</v>
      </c>
      <c r="L22" s="39">
        <f t="shared" si="8"/>
        <v>397.56823713772638</v>
      </c>
      <c r="M22" s="34">
        <f t="shared" si="3"/>
        <v>822.57435203839998</v>
      </c>
      <c r="N22" s="39">
        <f t="shared" si="8"/>
        <v>559.08033347492767</v>
      </c>
      <c r="O22" s="18">
        <f t="shared" si="4"/>
        <v>1156.7451825539997</v>
      </c>
      <c r="P22" s="39">
        <f t="shared" si="8"/>
        <v>670.89640016991336</v>
      </c>
      <c r="Q22" s="34">
        <f t="shared" si="5"/>
        <v>1388.0942190648002</v>
      </c>
    </row>
    <row r="23" spans="1:17" x14ac:dyDescent="0.2">
      <c r="A23" s="27" t="s">
        <v>15</v>
      </c>
      <c r="B23" s="4">
        <v>30</v>
      </c>
      <c r="C23" s="5">
        <v>3.5</v>
      </c>
      <c r="D23" s="5">
        <f t="shared" si="0"/>
        <v>25.705849999999998</v>
      </c>
      <c r="E23" s="14">
        <f t="shared" si="1"/>
        <v>560.58633164622916</v>
      </c>
      <c r="F23" s="17">
        <f t="shared" si="6"/>
        <v>179.38762612679332</v>
      </c>
      <c r="G23" s="18">
        <f t="shared" si="7"/>
        <v>649.52222397789978</v>
      </c>
      <c r="H23" s="17">
        <f t="shared" si="8"/>
        <v>224.23453265849167</v>
      </c>
      <c r="I23" s="34">
        <f t="shared" si="7"/>
        <v>811.90277997237467</v>
      </c>
      <c r="J23" s="17">
        <f t="shared" si="8"/>
        <v>269.08143919019</v>
      </c>
      <c r="K23" s="34">
        <f t="shared" si="2"/>
        <v>974.28333596684979</v>
      </c>
      <c r="L23" s="39">
        <f t="shared" si="8"/>
        <v>358.77525225358664</v>
      </c>
      <c r="M23" s="34">
        <f t="shared" si="3"/>
        <v>1299.0444479557996</v>
      </c>
      <c r="N23" s="39">
        <f t="shared" si="8"/>
        <v>504.52769848160625</v>
      </c>
      <c r="O23" s="18">
        <f t="shared" si="4"/>
        <v>1826.7812549378432</v>
      </c>
      <c r="P23" s="39">
        <f t="shared" si="8"/>
        <v>605.43323817792748</v>
      </c>
      <c r="Q23" s="34">
        <f t="shared" si="5"/>
        <v>2192.1375059254119</v>
      </c>
    </row>
    <row r="24" spans="1:17" x14ac:dyDescent="0.2">
      <c r="A24" s="27" t="s">
        <v>16</v>
      </c>
      <c r="B24" s="4">
        <v>36</v>
      </c>
      <c r="C24" s="5">
        <v>3</v>
      </c>
      <c r="D24" s="5">
        <f t="shared" si="0"/>
        <v>32.319299999999998</v>
      </c>
      <c r="E24" s="14">
        <f t="shared" si="1"/>
        <v>864.93604264315195</v>
      </c>
      <c r="F24" s="17">
        <f t="shared" si="6"/>
        <v>276.77953364580861</v>
      </c>
      <c r="G24" s="18">
        <f t="shared" si="7"/>
        <v>858.99120306480006</v>
      </c>
      <c r="H24" s="17">
        <f t="shared" si="8"/>
        <v>345.97441705726078</v>
      </c>
      <c r="I24" s="34">
        <f t="shared" si="7"/>
        <v>1073.7390038310002</v>
      </c>
      <c r="J24" s="17">
        <f t="shared" si="8"/>
        <v>415.16930046871295</v>
      </c>
      <c r="K24" s="34">
        <f t="shared" si="2"/>
        <v>1288.4868045972003</v>
      </c>
      <c r="L24" s="39">
        <f t="shared" si="8"/>
        <v>553.55906729161723</v>
      </c>
      <c r="M24" s="34">
        <f t="shared" si="3"/>
        <v>1717.9824061296001</v>
      </c>
      <c r="N24" s="39">
        <f t="shared" si="8"/>
        <v>778.44243837883675</v>
      </c>
      <c r="O24" s="18">
        <f t="shared" si="4"/>
        <v>2415.9127586197505</v>
      </c>
      <c r="P24" s="39">
        <f t="shared" si="8"/>
        <v>934.13092605460417</v>
      </c>
      <c r="Q24" s="34">
        <f t="shared" si="5"/>
        <v>2899.0953103437005</v>
      </c>
    </row>
    <row r="25" spans="1:17" ht="13.5" thickBot="1" x14ac:dyDescent="0.25">
      <c r="A25" s="28" t="s">
        <v>17</v>
      </c>
      <c r="B25" s="29">
        <v>36</v>
      </c>
      <c r="C25" s="30">
        <v>4</v>
      </c>
      <c r="D25" s="30">
        <f t="shared" si="0"/>
        <v>31.092399999999998</v>
      </c>
      <c r="E25" s="31">
        <f t="shared" si="1"/>
        <v>816.72134056777054</v>
      </c>
      <c r="F25" s="19">
        <f t="shared" si="6"/>
        <v>261.35082898168656</v>
      </c>
      <c r="G25" s="20">
        <f t="shared" si="7"/>
        <v>1081.4771841535999</v>
      </c>
      <c r="H25" s="19">
        <f t="shared" si="8"/>
        <v>326.68853622710822</v>
      </c>
      <c r="I25" s="36">
        <f t="shared" si="7"/>
        <v>1351.8464801919997</v>
      </c>
      <c r="J25" s="19">
        <f t="shared" si="8"/>
        <v>392.02624347252987</v>
      </c>
      <c r="K25" s="36">
        <f t="shared" si="2"/>
        <v>1622.2157762304</v>
      </c>
      <c r="L25" s="41">
        <f t="shared" si="8"/>
        <v>522.70165796337312</v>
      </c>
      <c r="M25" s="36">
        <f t="shared" si="3"/>
        <v>2162.9543683071997</v>
      </c>
      <c r="N25" s="41">
        <f t="shared" si="8"/>
        <v>735.04920651099349</v>
      </c>
      <c r="O25" s="20">
        <f t="shared" si="4"/>
        <v>3041.6545804320003</v>
      </c>
      <c r="P25" s="41">
        <f t="shared" si="8"/>
        <v>882.05904781319214</v>
      </c>
      <c r="Q25" s="36">
        <f t="shared" si="5"/>
        <v>3649.9854965183999</v>
      </c>
    </row>
    <row r="26" spans="1:17" x14ac:dyDescent="0.2">
      <c r="A26" s="10" t="s">
        <v>49</v>
      </c>
      <c r="C26" t="s">
        <v>36</v>
      </c>
      <c r="F26" s="2">
        <v>320</v>
      </c>
      <c r="H26" s="2">
        <v>400</v>
      </c>
      <c r="J26" s="2">
        <v>480</v>
      </c>
      <c r="K26" s="3"/>
      <c r="L26" s="2">
        <v>640</v>
      </c>
      <c r="N26" s="2">
        <v>900</v>
      </c>
      <c r="P26" s="42">
        <v>1080</v>
      </c>
    </row>
    <row r="27" spans="1:17" ht="12.75" customHeight="1" x14ac:dyDescent="0.2">
      <c r="E27" s="48" t="s">
        <v>52</v>
      </c>
      <c r="F27" s="49"/>
      <c r="G27" s="49"/>
      <c r="H27" s="49"/>
      <c r="I27" s="49"/>
      <c r="J27" s="49"/>
      <c r="K27" s="11" t="s">
        <v>48</v>
      </c>
    </row>
    <row r="28" spans="1:17" ht="12.75" customHeight="1" x14ac:dyDescent="0.2">
      <c r="E28" s="49"/>
      <c r="F28" s="49"/>
      <c r="G28" s="49"/>
      <c r="H28" s="49"/>
      <c r="I28" s="49"/>
      <c r="J28" s="49"/>
      <c r="K28" s="12" t="s">
        <v>37</v>
      </c>
    </row>
    <row r="29" spans="1:17" ht="12.75" customHeight="1" x14ac:dyDescent="0.2">
      <c r="E29" s="44" t="s">
        <v>51</v>
      </c>
      <c r="F29" s="45"/>
      <c r="G29" s="45"/>
      <c r="H29" s="45"/>
      <c r="I29" s="45"/>
      <c r="J29" s="45"/>
      <c r="K29" s="37" t="s">
        <v>56</v>
      </c>
    </row>
    <row r="30" spans="1:17" ht="24.95" customHeight="1" x14ac:dyDescent="0.2">
      <c r="E30" s="45"/>
      <c r="F30" s="45"/>
      <c r="G30" s="45"/>
      <c r="H30" s="45"/>
      <c r="I30" s="45"/>
      <c r="J30" s="45"/>
      <c r="K30" s="43" t="s">
        <v>54</v>
      </c>
      <c r="L30" s="43"/>
      <c r="M30" s="43"/>
      <c r="N30" s="43"/>
      <c r="O30" s="43"/>
      <c r="P30" s="43"/>
      <c r="Q30" s="43"/>
    </row>
    <row r="31" spans="1:17" ht="23.25" x14ac:dyDescent="0.35">
      <c r="E31" s="44" t="s">
        <v>47</v>
      </c>
      <c r="F31" s="44"/>
      <c r="G31" s="44"/>
      <c r="H31" s="38" t="s">
        <v>55</v>
      </c>
      <c r="I31" s="1"/>
      <c r="J31" s="1"/>
      <c r="K31" s="12" t="s">
        <v>50</v>
      </c>
    </row>
    <row r="32" spans="1:17" x14ac:dyDescent="0.2">
      <c r="E32" s="1"/>
      <c r="F32" s="1"/>
      <c r="G32" s="1"/>
      <c r="H32" s="1"/>
      <c r="I32" s="1"/>
      <c r="J32" s="1"/>
    </row>
    <row r="34" spans="3:17" x14ac:dyDescent="0.2">
      <c r="C34">
        <v>1.2269000000000001</v>
      </c>
      <c r="F34">
        <v>0.8</v>
      </c>
    </row>
    <row r="35" spans="3:17" x14ac:dyDescent="0.2">
      <c r="C35">
        <v>0.64949999999999997</v>
      </c>
    </row>
    <row r="37" spans="3:17" x14ac:dyDescent="0.2">
      <c r="E37" s="7" t="s">
        <v>42</v>
      </c>
      <c r="F37" s="7" t="s">
        <v>2</v>
      </c>
      <c r="G37" s="7" t="s">
        <v>4</v>
      </c>
      <c r="H37" s="7" t="s">
        <v>6</v>
      </c>
      <c r="I37" s="7" t="s">
        <v>8</v>
      </c>
      <c r="J37" s="7" t="s">
        <v>10</v>
      </c>
      <c r="K37" s="7" t="s">
        <v>2</v>
      </c>
      <c r="L37" s="7" t="s">
        <v>4</v>
      </c>
      <c r="M37" s="7" t="s">
        <v>4</v>
      </c>
    </row>
    <row r="38" spans="3:17" x14ac:dyDescent="0.2">
      <c r="E38" s="7" t="s">
        <v>43</v>
      </c>
      <c r="F38" s="21" t="s">
        <v>32</v>
      </c>
      <c r="G38" s="21" t="s">
        <v>32</v>
      </c>
      <c r="H38" s="21" t="s">
        <v>32</v>
      </c>
      <c r="I38" s="21" t="s">
        <v>32</v>
      </c>
      <c r="J38" s="21" t="s">
        <v>32</v>
      </c>
      <c r="K38" s="21" t="s">
        <v>32</v>
      </c>
      <c r="L38" s="21" t="s">
        <v>33</v>
      </c>
      <c r="M38" s="21" t="s">
        <v>33</v>
      </c>
      <c r="P38" s="21"/>
      <c r="Q38" s="21"/>
    </row>
    <row r="39" spans="3:17" x14ac:dyDescent="0.2">
      <c r="E39" s="7" t="s">
        <v>40</v>
      </c>
      <c r="F39" s="7">
        <v>25.3</v>
      </c>
      <c r="G39" s="7">
        <v>51</v>
      </c>
      <c r="H39" s="7">
        <v>87</v>
      </c>
      <c r="I39" s="7">
        <v>88</v>
      </c>
      <c r="J39" s="7">
        <v>430</v>
      </c>
      <c r="K39" s="7">
        <v>17.899999999999999</v>
      </c>
      <c r="L39" s="7">
        <v>53</v>
      </c>
      <c r="M39" s="7">
        <v>68</v>
      </c>
    </row>
    <row r="40" spans="3:17" x14ac:dyDescent="0.2">
      <c r="E40" s="7" t="s">
        <v>41</v>
      </c>
      <c r="F40" s="7">
        <v>16.5</v>
      </c>
      <c r="G40" s="7">
        <v>26.2</v>
      </c>
      <c r="H40" s="7">
        <v>38.299999999999997</v>
      </c>
      <c r="I40" s="7">
        <v>40</v>
      </c>
      <c r="J40" s="7">
        <v>117</v>
      </c>
      <c r="K40" s="7">
        <v>18.600000000000001</v>
      </c>
      <c r="L40" s="7">
        <v>43.3</v>
      </c>
      <c r="M40" s="7">
        <v>40.200000000000003</v>
      </c>
    </row>
    <row r="41" spans="3:17" x14ac:dyDescent="0.2">
      <c r="E41" s="7" t="s">
        <v>39</v>
      </c>
      <c r="F41" s="7">
        <v>1.25</v>
      </c>
      <c r="G41" s="7">
        <v>1.5</v>
      </c>
      <c r="H41" s="7">
        <v>1.75</v>
      </c>
      <c r="I41" s="7">
        <v>2</v>
      </c>
      <c r="J41" s="7">
        <v>2.5</v>
      </c>
      <c r="K41" s="7">
        <v>1.25</v>
      </c>
      <c r="L41" s="7">
        <v>1.5</v>
      </c>
      <c r="M41" s="7">
        <v>1.5</v>
      </c>
    </row>
    <row r="42" spans="3:17" x14ac:dyDescent="0.2">
      <c r="E42" s="7" t="s">
        <v>44</v>
      </c>
      <c r="F42" s="7">
        <v>0.14000000000000001</v>
      </c>
      <c r="G42" s="7">
        <v>0.14000000000000001</v>
      </c>
      <c r="H42" s="7">
        <v>0.14000000000000001</v>
      </c>
      <c r="I42" s="7">
        <v>0.14000000000000001</v>
      </c>
      <c r="J42" s="7">
        <v>0.14000000000000001</v>
      </c>
      <c r="K42" s="7">
        <v>0.08</v>
      </c>
      <c r="L42" s="7">
        <v>0.08</v>
      </c>
      <c r="M42" s="7">
        <v>0.12</v>
      </c>
    </row>
    <row r="43" spans="3:17" x14ac:dyDescent="0.2">
      <c r="E43" s="7"/>
      <c r="F43" s="7"/>
      <c r="G43" s="7"/>
      <c r="H43" s="7"/>
      <c r="I43" s="7"/>
      <c r="J43" s="7"/>
      <c r="K43" s="7"/>
      <c r="L43" s="7"/>
      <c r="M43" s="7"/>
    </row>
    <row r="45" spans="3:17" x14ac:dyDescent="0.2">
      <c r="E45" s="7" t="s">
        <v>45</v>
      </c>
      <c r="F45">
        <f>F40*F41/(2+PI())</f>
        <v>4.0114029619985345</v>
      </c>
      <c r="G45">
        <f t="shared" ref="G45:M45" si="9">G40*G41/(2+PI())</f>
        <v>7.6435460075899337</v>
      </c>
      <c r="H45">
        <f t="shared" si="9"/>
        <v>13.035844049840083</v>
      </c>
      <c r="I45">
        <f t="shared" si="9"/>
        <v>15.559381185933709</v>
      </c>
      <c r="J45">
        <f t="shared" si="9"/>
        <v>56.888987461070123</v>
      </c>
      <c r="K45">
        <f t="shared" si="9"/>
        <v>4.5219451571619844</v>
      </c>
      <c r="L45">
        <f t="shared" si="9"/>
        <v>12.632272600329928</v>
      </c>
      <c r="M45">
        <f t="shared" si="9"/>
        <v>11.727883568897534</v>
      </c>
      <c r="N45">
        <f>J40*J41/(2+PI())</f>
        <v>56.888987461070123</v>
      </c>
    </row>
    <row r="47" spans="3:17" x14ac:dyDescent="0.2">
      <c r="E47" s="7" t="s">
        <v>46</v>
      </c>
      <c r="F47">
        <f>F39/F45</f>
        <v>6.3070203217368128</v>
      </c>
      <c r="G47">
        <f t="shared" ref="G47:M47" si="10">G39/G45</f>
        <v>6.672295810002022</v>
      </c>
      <c r="H47">
        <f t="shared" si="10"/>
        <v>6.6739061672855211</v>
      </c>
      <c r="I47">
        <f t="shared" si="10"/>
        <v>5.6557519189487726</v>
      </c>
      <c r="J47">
        <f t="shared" si="10"/>
        <v>7.5585806531405506</v>
      </c>
      <c r="K47">
        <f t="shared" si="10"/>
        <v>3.9584734838390228</v>
      </c>
      <c r="L47">
        <f t="shared" si="10"/>
        <v>4.1956029351848967</v>
      </c>
      <c r="M47">
        <f t="shared" si="10"/>
        <v>5.7981476027214907</v>
      </c>
      <c r="N47">
        <f>J39/N45</f>
        <v>7.5585806531405506</v>
      </c>
    </row>
    <row r="49" spans="5:15" x14ac:dyDescent="0.2">
      <c r="E49" s="7" t="s">
        <v>38</v>
      </c>
      <c r="F49" s="22">
        <f>(F47-1)/F47</f>
        <v>0.84144652324116465</v>
      </c>
      <c r="G49" s="22">
        <f t="shared" ref="G49:N49" si="11">(G47-1)/G47</f>
        <v>0.85012654887078565</v>
      </c>
      <c r="H49" s="22">
        <f t="shared" si="11"/>
        <v>0.85016271207080363</v>
      </c>
      <c r="I49" s="22">
        <f t="shared" si="11"/>
        <v>0.82318885015984422</v>
      </c>
      <c r="J49" s="22">
        <f t="shared" si="11"/>
        <v>0.86770002916030209</v>
      </c>
      <c r="K49" s="22">
        <f t="shared" si="11"/>
        <v>0.74737736552167677</v>
      </c>
      <c r="L49" s="22">
        <f t="shared" si="11"/>
        <v>0.76165523395603907</v>
      </c>
      <c r="M49" s="22">
        <f t="shared" si="11"/>
        <v>0.82753112398680095</v>
      </c>
      <c r="N49" s="22">
        <f t="shared" si="11"/>
        <v>0.86770002916030209</v>
      </c>
      <c r="O49" s="22"/>
    </row>
  </sheetData>
  <mergeCells count="10">
    <mergeCell ref="K30:Q30"/>
    <mergeCell ref="E29:J30"/>
    <mergeCell ref="E31:G31"/>
    <mergeCell ref="N4:O4"/>
    <mergeCell ref="P4:Q4"/>
    <mergeCell ref="F4:G4"/>
    <mergeCell ref="H4:I4"/>
    <mergeCell ref="J4:K4"/>
    <mergeCell ref="L4:M4"/>
    <mergeCell ref="E27:J28"/>
  </mergeCells>
  <phoneticPr fontId="0" type="noConversion"/>
  <pageMargins left="0.24" right="0.33" top="0.75" bottom="0.984251969" header="0.4921259845" footer="0.4921259845"/>
  <pageSetup paperSize="9" scale="68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C6"/>
  <sheetViews>
    <sheetView zoomScale="198" workbookViewId="0">
      <selection activeCell="B3" sqref="B3:D12"/>
    </sheetView>
  </sheetViews>
  <sheetFormatPr baseColWidth="10" defaultRowHeight="12.75" x14ac:dyDescent="0.2"/>
  <cols>
    <col min="2" max="2" width="15" bestFit="1" customWidth="1"/>
    <col min="3" max="3" width="22.42578125" customWidth="1"/>
  </cols>
  <sheetData>
    <row r="4" spans="3:3" x14ac:dyDescent="0.2">
      <c r="C4" s="32"/>
    </row>
    <row r="5" spans="3:3" x14ac:dyDescent="0.2">
      <c r="C5" s="32"/>
    </row>
    <row r="6" spans="3:3" x14ac:dyDescent="0.2">
      <c r="C6" s="32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Heim-PC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Foglszinger</dc:creator>
  <cp:lastModifiedBy>Rochus Frericks</cp:lastModifiedBy>
  <cp:lastPrinted>2014-07-30T16:41:28Z</cp:lastPrinted>
  <dcterms:created xsi:type="dcterms:W3CDTF">2008-04-03T19:30:46Z</dcterms:created>
  <dcterms:modified xsi:type="dcterms:W3CDTF">2014-07-30T16:52:48Z</dcterms:modified>
</cp:coreProperties>
</file>