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20" windowHeight="9345"/>
  </bookViews>
  <sheets>
    <sheet name="Planet;Asteroid mit Parametern" sheetId="10" r:id="rId1"/>
    <sheet name="Erde ohne Atmosphäre" sheetId="1" r:id="rId2"/>
    <sheet name="Erde ohne Treibhauseffekt" sheetId="2" r:id="rId3"/>
    <sheet name="Erde mit Treibhauseffekt" sheetId="3" r:id="rId4"/>
    <sheet name="Merkur" sheetId="4" r:id="rId5"/>
    <sheet name="Venus" sheetId="5" r:id="rId6"/>
    <sheet name="Ceres" sheetId="11" r:id="rId7"/>
  </sheets>
  <calcPr calcId="125725"/>
</workbook>
</file>

<file path=xl/calcChain.xml><?xml version="1.0" encoding="utf-8"?>
<calcChain xmlns="http://schemas.openxmlformats.org/spreadsheetml/2006/main">
  <c r="B8" i="11"/>
  <c r="B11" s="1"/>
  <c r="B8" i="5"/>
  <c r="B11" s="1"/>
  <c r="B8" i="4"/>
  <c r="B8" i="2"/>
  <c r="B8" i="1"/>
  <c r="B8" i="10"/>
  <c r="B11" s="1"/>
  <c r="B6" i="1"/>
  <c r="B33" s="1"/>
  <c r="B6" i="2"/>
  <c r="B33" s="1"/>
  <c r="B6" i="4"/>
  <c r="B6" i="5"/>
  <c r="B6" i="11"/>
  <c r="B33" s="1"/>
  <c r="B11" i="4"/>
  <c r="B11" i="1"/>
  <c r="B6" i="10"/>
  <c r="B15" i="2"/>
  <c r="B11" i="3"/>
  <c r="B6"/>
  <c r="B11" i="2"/>
  <c r="L13" i="11"/>
  <c r="J12"/>
  <c r="I11"/>
  <c r="H8"/>
  <c r="M23" i="5"/>
  <c r="L13"/>
  <c r="J12"/>
  <c r="I11"/>
  <c r="H8"/>
  <c r="M23" i="4"/>
  <c r="L13"/>
  <c r="J12"/>
  <c r="I11"/>
  <c r="H8"/>
  <c r="L13" i="3"/>
  <c r="J12"/>
  <c r="I11"/>
  <c r="H8"/>
  <c r="M23" i="2"/>
  <c r="L13"/>
  <c r="J12"/>
  <c r="I11"/>
  <c r="H8"/>
  <c r="M23" i="1"/>
  <c r="L13"/>
  <c r="J12"/>
  <c r="I11"/>
  <c r="H8"/>
  <c r="L13" i="10"/>
  <c r="J12"/>
  <c r="I11"/>
  <c r="H8"/>
  <c r="B31" i="4"/>
  <c r="B31" i="11"/>
  <c r="M23" s="1"/>
  <c r="B19"/>
  <c r="B31" i="1"/>
  <c r="B31" i="5"/>
  <c r="B28" i="10"/>
  <c r="B19"/>
  <c r="B17" i="5"/>
  <c r="B19"/>
  <c r="B28"/>
  <c r="B28" i="4"/>
  <c r="B19"/>
  <c r="B28" i="2"/>
  <c r="B8" i="3"/>
  <c r="B28" i="1"/>
  <c r="B19"/>
  <c r="B28" i="3"/>
  <c r="B31" s="1"/>
  <c r="M23" s="1"/>
  <c r="B19"/>
  <c r="B19" i="2"/>
  <c r="B15" i="10" l="1"/>
  <c r="B21" s="1"/>
  <c r="B24" s="1"/>
  <c r="B15" i="5"/>
  <c r="B15" i="4"/>
  <c r="B33"/>
  <c r="B33" i="5"/>
  <c r="B35" s="1"/>
  <c r="B36" s="1"/>
  <c r="B15" i="11"/>
  <c r="B15" i="3"/>
  <c r="B21" s="1"/>
  <c r="B24" s="1"/>
  <c r="B33"/>
  <c r="B33" i="10"/>
  <c r="B21" i="2"/>
  <c r="B24" s="1"/>
  <c r="B21" i="4"/>
  <c r="B24" s="1"/>
  <c r="B15" i="1"/>
  <c r="B21" s="1"/>
  <c r="B24" s="1"/>
  <c r="B21" i="5"/>
  <c r="B24" s="1"/>
  <c r="B21" i="11"/>
  <c r="B24" s="1"/>
  <c r="B35"/>
  <c r="B36" s="1"/>
  <c r="B31" i="2"/>
  <c r="B35" i="4"/>
  <c r="B36" s="1"/>
  <c r="B35" i="1"/>
  <c r="B36" s="1"/>
  <c r="B35" i="3"/>
  <c r="B36" s="1"/>
  <c r="B35" i="2" l="1"/>
  <c r="B36" s="1"/>
  <c r="M23" i="10"/>
  <c r="B35" l="1"/>
  <c r="B36" s="1"/>
</calcChain>
</file>

<file path=xl/sharedStrings.xml><?xml version="1.0" encoding="utf-8"?>
<sst xmlns="http://schemas.openxmlformats.org/spreadsheetml/2006/main" count="183" uniqueCount="41">
  <si>
    <t>100 % Abstrahlung, 88% thermalisiert, davon 44% ins All und 44 zurück, dh effektiv ins All 100-44</t>
  </si>
  <si>
    <t>Oberflächentemperatur der Erde</t>
  </si>
  <si>
    <t>Leistungsaufnahme:</t>
  </si>
  <si>
    <t>Solarkonstante S0 in W/m²</t>
  </si>
  <si>
    <t>Querschnittsfläche der Erde:</t>
  </si>
  <si>
    <t>Pauf = S0 * AQ in W</t>
  </si>
  <si>
    <t>Eintreffende Leistung auf der Erdoberfläche in W</t>
  </si>
  <si>
    <t>1. Teil:</t>
  </si>
  <si>
    <t>2.Teil:</t>
  </si>
  <si>
    <t>Abgestrahlte Leistung von der Oberfläche in W</t>
  </si>
  <si>
    <t>Davon:</t>
  </si>
  <si>
    <t>Behinderung durch Treibhausgase in %</t>
  </si>
  <si>
    <t>Abstrahlung durch Treibhausgase ins All in %</t>
  </si>
  <si>
    <t>Eintreffender Anteil auf der Erdoberfläche in %</t>
  </si>
  <si>
    <t>Abstrahlung in der Atmosphäre in %</t>
  </si>
  <si>
    <t>Direktabstrahlung ins All in %</t>
  </si>
  <si>
    <t>Stefan-Boltzmann-Konstante σ in W/(m² K^4)</t>
  </si>
  <si>
    <t>Strahlungsdichte S, die T erzeugt</t>
  </si>
  <si>
    <t>Temperatur in K</t>
  </si>
  <si>
    <t>Temperatur in °C</t>
  </si>
  <si>
    <t>π</t>
  </si>
  <si>
    <t>Oberflächentemperatur Merkur</t>
  </si>
  <si>
    <t>Querschnittsfläche Merkur:</t>
  </si>
  <si>
    <t>Eintreffender Anteil auf der Oberfläche in %</t>
  </si>
  <si>
    <t>Eintreffende Leistung auf der Oberfläche in W</t>
  </si>
  <si>
    <t>Oberflächentemperatur Venus</t>
  </si>
  <si>
    <t>Querschnittsfläche Venus:</t>
  </si>
  <si>
    <t>Sphärische Albedo in %</t>
  </si>
  <si>
    <t>Treibhausanteil in %</t>
  </si>
  <si>
    <t>Querschnittsfläche Ceres:</t>
  </si>
  <si>
    <t>Oberflächentemperatur Ceres</t>
  </si>
  <si>
    <t>Oberflächentemperatur Planet / Asteroid</t>
  </si>
  <si>
    <t>Querschnittsfläche des Objekts:</t>
  </si>
  <si>
    <t>Leistung der Sonne in W</t>
  </si>
  <si>
    <t>AQ = π * R²  in m²</t>
  </si>
  <si>
    <t>Abstand r zur Sonne in km</t>
  </si>
  <si>
    <t>Erdradius R in km</t>
  </si>
  <si>
    <t>Objektradius R in km</t>
  </si>
  <si>
    <t>Ceresradius R in km</t>
  </si>
  <si>
    <t>Merkurradius R in km</t>
  </si>
  <si>
    <t>Venusradius R in km</t>
  </si>
</sst>
</file>

<file path=xl/styles.xml><?xml version="1.0" encoding="utf-8"?>
<styleSheet xmlns="http://schemas.openxmlformats.org/spreadsheetml/2006/main">
  <fonts count="9">
    <font>
      <sz val="10"/>
      <name val="Times New Roman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2"/>
      <color rgb="FFFFC000"/>
      <name val="Arial"/>
      <family val="2"/>
    </font>
    <font>
      <b/>
      <sz val="12"/>
      <color rgb="FFFABF8F"/>
      <name val="Arial"/>
      <family val="2"/>
    </font>
    <font>
      <b/>
      <sz val="12"/>
      <color rgb="FF974706"/>
      <name val="Arial"/>
      <family val="2"/>
    </font>
    <font>
      <b/>
      <sz val="12"/>
      <color rgb="FF985D0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rgb="FF985D06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1" fontId="1" fillId="0" borderId="0" xfId="0" applyNumberFormat="1" applyFont="1"/>
    <xf numFmtId="0" fontId="2" fillId="0" borderId="0" xfId="0" applyFont="1"/>
    <xf numFmtId="0" fontId="3" fillId="0" borderId="0" xfId="0" applyFont="1"/>
    <xf numFmtId="11" fontId="2" fillId="0" borderId="0" xfId="0" applyNumberFormat="1" applyFont="1"/>
    <xf numFmtId="0" fontId="4" fillId="0" borderId="0" xfId="0" applyFont="1"/>
    <xf numFmtId="11" fontId="2" fillId="0" borderId="0" xfId="0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7" fillId="0" borderId="0" xfId="0" applyFont="1" applyAlignment="1">
      <alignment horizontal="right"/>
    </xf>
    <xf numFmtId="0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/>
    <xf numFmtId="0" fontId="2" fillId="5" borderId="1" xfId="0" applyFont="1" applyFill="1" applyBorder="1"/>
    <xf numFmtId="0" fontId="2" fillId="5" borderId="3" xfId="0" applyFont="1" applyFill="1" applyBorder="1"/>
    <xf numFmtId="0" fontId="2" fillId="0" borderId="0" xfId="0" applyFont="1" applyBorder="1"/>
    <xf numFmtId="11" fontId="4" fillId="0" borderId="0" xfId="0" applyNumberFormat="1" applyFont="1"/>
    <xf numFmtId="11" fontId="2" fillId="6" borderId="1" xfId="0" applyNumberFormat="1" applyFont="1" applyFill="1" applyBorder="1"/>
    <xf numFmtId="0" fontId="4" fillId="0" borderId="2" xfId="0" applyFont="1" applyBorder="1"/>
    <xf numFmtId="1" fontId="2" fillId="6" borderId="1" xfId="0" applyNumberFormat="1" applyFont="1" applyFill="1" applyBorder="1"/>
    <xf numFmtId="2" fontId="2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85D06"/>
      <color rgb="FF974706"/>
      <color rgb="FFFABF8F"/>
      <color rgb="FFFFC000"/>
      <color rgb="FFFFCB25"/>
      <color rgb="FF89E0FF"/>
      <color rgb="FF4FD1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6</xdr:row>
      <xdr:rowOff>0</xdr:rowOff>
    </xdr:from>
    <xdr:to>
      <xdr:col>12</xdr:col>
      <xdr:colOff>0</xdr:colOff>
      <xdr:row>29</xdr:row>
      <xdr:rowOff>152401</xdr:rowOff>
    </xdr:to>
    <xdr:grpSp>
      <xdr:nvGrpSpPr>
        <xdr:cNvPr id="24" name="Group 1"/>
        <xdr:cNvGrpSpPr>
          <a:grpSpLocks/>
        </xdr:cNvGrpSpPr>
      </xdr:nvGrpSpPr>
      <xdr:grpSpPr bwMode="auto">
        <a:xfrm>
          <a:off x="6096000" y="1200150"/>
          <a:ext cx="5324475" cy="4752976"/>
          <a:chOff x="1984" y="3427"/>
          <a:chExt cx="8186" cy="7331"/>
        </a:xfrm>
      </xdr:grpSpPr>
      <xdr:sp macro="" textlink="">
        <xdr:nvSpPr>
          <xdr:cNvPr id="25" name="AutoShape 2"/>
          <xdr:cNvSpPr>
            <a:spLocks noChangeAspect="1" noChangeArrowheads="1"/>
          </xdr:cNvSpPr>
        </xdr:nvSpPr>
        <xdr:spPr bwMode="auto">
          <a:xfrm rot="3000000">
            <a:off x="2132" y="4793"/>
            <a:ext cx="1868" cy="339"/>
          </a:xfrm>
          <a:prstGeom prst="homePlate">
            <a:avLst>
              <a:gd name="adj" fmla="val 44720"/>
            </a:avLst>
          </a:prstGeom>
          <a:solidFill>
            <a:srgbClr val="FFC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6" name="AutoShape 3"/>
          <xdr:cNvSpPr>
            <a:spLocks noChangeAspect="1" noChangeArrowheads="1"/>
          </xdr:cNvSpPr>
        </xdr:nvSpPr>
        <xdr:spPr bwMode="auto">
          <a:xfrm rot="18000000">
            <a:off x="2882" y="4456"/>
            <a:ext cx="2397" cy="340"/>
          </a:xfrm>
          <a:prstGeom prst="homePlate">
            <a:avLst>
              <a:gd name="adj" fmla="val 70663"/>
            </a:avLst>
          </a:prstGeom>
          <a:solidFill>
            <a:srgbClr val="FFC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7" name="Rectangle 4"/>
          <xdr:cNvSpPr>
            <a:spLocks noChangeAspect="1" noChangeArrowheads="1"/>
          </xdr:cNvSpPr>
        </xdr:nvSpPr>
        <xdr:spPr bwMode="auto">
          <a:xfrm>
            <a:off x="2000" y="9077"/>
            <a:ext cx="8164" cy="1162"/>
          </a:xfrm>
          <a:prstGeom prst="rect">
            <a:avLst/>
          </a:prstGeom>
          <a:gradFill rotWithShape="0">
            <a:gsLst>
              <a:gs pos="0">
                <a:srgbClr val="666633"/>
              </a:gs>
              <a:gs pos="100000">
                <a:srgbClr val="666633">
                  <a:gamma/>
                  <a:tint val="80784"/>
                  <a:invGamma/>
                </a:srgbClr>
              </a:gs>
            </a:gsLst>
            <a:lin ang="5400000" scaled="1"/>
          </a:gra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8" name="Rectangle 5"/>
          <xdr:cNvSpPr>
            <a:spLocks noChangeAspect="1" noChangeArrowheads="1"/>
          </xdr:cNvSpPr>
        </xdr:nvSpPr>
        <xdr:spPr bwMode="auto">
          <a:xfrm>
            <a:off x="1998" y="5662"/>
            <a:ext cx="8166" cy="3424"/>
          </a:xfrm>
          <a:prstGeom prst="rect">
            <a:avLst/>
          </a:prstGeom>
          <a:gradFill rotWithShape="1">
            <a:gsLst>
              <a:gs pos="0">
                <a:srgbClr val="00B0F0"/>
              </a:gs>
              <a:gs pos="100000">
                <a:srgbClr val="00B0F0">
                  <a:gamma/>
                  <a:shade val="57255"/>
                  <a:invGamma/>
                </a:srgbClr>
              </a:gs>
            </a:gsLst>
            <a:lin ang="5400000" scaled="1"/>
          </a:gra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" name="Rectangle 6"/>
          <xdr:cNvSpPr>
            <a:spLocks noChangeAspect="1" noChangeArrowheads="1"/>
          </xdr:cNvSpPr>
        </xdr:nvSpPr>
        <xdr:spPr bwMode="auto">
          <a:xfrm>
            <a:off x="6350" y="6533"/>
            <a:ext cx="3811" cy="791"/>
          </a:xfrm>
          <a:prstGeom prst="rect">
            <a:avLst/>
          </a:prstGeom>
          <a:gradFill rotWithShape="1">
            <a:gsLst>
              <a:gs pos="0">
                <a:srgbClr val="FF0000"/>
              </a:gs>
              <a:gs pos="100000">
                <a:srgbClr val="FF0000">
                  <a:gamma/>
                  <a:shade val="78431"/>
                  <a:invGamma/>
                </a:srgbClr>
              </a:gs>
            </a:gsLst>
            <a:lin ang="5400000" scaled="1"/>
          </a:gra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0" name="AutoShape 7"/>
          <xdr:cNvSpPr>
            <a:spLocks noChangeAspect="1" noChangeArrowheads="1"/>
          </xdr:cNvSpPr>
        </xdr:nvSpPr>
        <xdr:spPr bwMode="auto">
          <a:xfrm>
            <a:off x="4156" y="6511"/>
            <a:ext cx="519" cy="170"/>
          </a:xfrm>
          <a:prstGeom prst="homePlate">
            <a:avLst>
              <a:gd name="adj" fmla="val 0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" name="AutoShape 8"/>
          <xdr:cNvSpPr>
            <a:spLocks noChangeAspect="1" noChangeArrowheads="1"/>
          </xdr:cNvSpPr>
        </xdr:nvSpPr>
        <xdr:spPr bwMode="auto">
          <a:xfrm rot="18000000">
            <a:off x="3946" y="5482"/>
            <a:ext cx="2559" cy="104"/>
          </a:xfrm>
          <a:prstGeom prst="homePlate">
            <a:avLst>
              <a:gd name="adj" fmla="val 246627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2" name="AutoShape 9"/>
          <xdr:cNvSpPr>
            <a:spLocks noChangeAspect="1" noChangeArrowheads="1"/>
          </xdr:cNvSpPr>
        </xdr:nvSpPr>
        <xdr:spPr bwMode="auto">
          <a:xfrm rot="3000000">
            <a:off x="740" y="7032"/>
            <a:ext cx="6901" cy="551"/>
          </a:xfrm>
          <a:prstGeom prst="homePlate">
            <a:avLst>
              <a:gd name="adj" fmla="val 136030"/>
            </a:avLst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" name="AutoShape 10"/>
          <xdr:cNvSpPr>
            <a:spLocks noChangeAspect="1" noChangeArrowheads="1"/>
          </xdr:cNvSpPr>
        </xdr:nvSpPr>
        <xdr:spPr bwMode="auto">
          <a:xfrm rot="18000000">
            <a:off x="6707" y="6000"/>
            <a:ext cx="2559" cy="88"/>
          </a:xfrm>
          <a:prstGeom prst="homePlate">
            <a:avLst>
              <a:gd name="adj" fmla="val 291469"/>
            </a:avLst>
          </a:prstGeom>
          <a:solidFill>
            <a:srgbClr val="9747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4" name="AutoShape 11"/>
          <xdr:cNvSpPr>
            <a:spLocks noChangeAspect="1" noChangeArrowheads="1"/>
          </xdr:cNvSpPr>
        </xdr:nvSpPr>
        <xdr:spPr bwMode="auto">
          <a:xfrm rot="18000000">
            <a:off x="6688" y="5950"/>
            <a:ext cx="3489" cy="313"/>
          </a:xfrm>
          <a:prstGeom prst="homePlate">
            <a:avLst>
              <a:gd name="adj" fmla="val 111728"/>
            </a:avLst>
          </a:prstGeom>
          <a:solidFill>
            <a:srgbClr val="985D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5" name="AutoShape 12"/>
          <xdr:cNvSpPr>
            <a:spLocks noChangeAspect="1" noChangeArrowheads="1"/>
          </xdr:cNvSpPr>
        </xdr:nvSpPr>
        <xdr:spPr bwMode="auto">
          <a:xfrm rot="3000000">
            <a:off x="7284" y="7639"/>
            <a:ext cx="2245" cy="312"/>
          </a:xfrm>
          <a:prstGeom prst="homePlate">
            <a:avLst>
              <a:gd name="adj" fmla="val 72122"/>
            </a:avLst>
          </a:prstGeom>
          <a:solidFill>
            <a:srgbClr val="985D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6" name="AutoShape 13"/>
          <xdr:cNvSpPr>
            <a:spLocks noChangeAspect="1" noChangeArrowheads="1"/>
          </xdr:cNvSpPr>
        </xdr:nvSpPr>
        <xdr:spPr bwMode="auto">
          <a:xfrm rot="18000000">
            <a:off x="5258" y="7980"/>
            <a:ext cx="3489" cy="622"/>
          </a:xfrm>
          <a:prstGeom prst="homePlate">
            <a:avLst>
              <a:gd name="adj" fmla="val 56223"/>
            </a:avLst>
          </a:prstGeom>
          <a:solidFill>
            <a:srgbClr val="9747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7" name="AutoShape 14"/>
          <xdr:cNvSpPr>
            <a:spLocks noChangeAspect="1" noChangeArrowheads="1"/>
          </xdr:cNvSpPr>
        </xdr:nvSpPr>
        <xdr:spPr bwMode="auto">
          <a:xfrm rot="3000000">
            <a:off x="3990" y="7794"/>
            <a:ext cx="3341" cy="113"/>
          </a:xfrm>
          <a:prstGeom prst="homePlate">
            <a:avLst>
              <a:gd name="adj" fmla="val 86098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8" name="Text Box 15"/>
          <xdr:cNvSpPr txBox="1">
            <a:spLocks noChangeAspect="1" noChangeArrowheads="1"/>
          </xdr:cNvSpPr>
        </xdr:nvSpPr>
        <xdr:spPr bwMode="auto">
          <a:xfrm>
            <a:off x="6643" y="7930"/>
            <a:ext cx="1157" cy="8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100 %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9" name="Text Box 18"/>
          <xdr:cNvSpPr txBox="1">
            <a:spLocks noChangeAspect="1" noChangeArrowheads="1"/>
          </xdr:cNvSpPr>
        </xdr:nvSpPr>
        <xdr:spPr bwMode="auto">
          <a:xfrm>
            <a:off x="1984" y="7071"/>
            <a:ext cx="1770" cy="4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Atmosphäre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0" name="Text Box 19"/>
          <xdr:cNvSpPr txBox="1">
            <a:spLocks noChangeAspect="1" noChangeArrowheads="1"/>
          </xdr:cNvSpPr>
        </xdr:nvSpPr>
        <xdr:spPr bwMode="auto">
          <a:xfrm>
            <a:off x="2032" y="9392"/>
            <a:ext cx="2963" cy="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Oberfläche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1" name="Text Box 20"/>
          <xdr:cNvSpPr txBox="1">
            <a:spLocks noChangeAspect="1" noChangeArrowheads="1"/>
          </xdr:cNvSpPr>
        </xdr:nvSpPr>
        <xdr:spPr bwMode="auto">
          <a:xfrm>
            <a:off x="8255" y="6716"/>
            <a:ext cx="1915" cy="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Treibhausgase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2" name="AutoShape 22"/>
          <xdr:cNvSpPr>
            <a:spLocks noChangeAspect="1" noChangeArrowheads="1"/>
          </xdr:cNvSpPr>
        </xdr:nvSpPr>
        <xdr:spPr bwMode="auto">
          <a:xfrm rot="3000000">
            <a:off x="1735" y="5443"/>
            <a:ext cx="2961" cy="217"/>
          </a:xfrm>
          <a:prstGeom prst="homePlate">
            <a:avLst>
              <a:gd name="adj" fmla="val 64120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6</xdr:row>
      <xdr:rowOff>0</xdr:rowOff>
    </xdr:from>
    <xdr:to>
      <xdr:col>12</xdr:col>
      <xdr:colOff>0</xdr:colOff>
      <xdr:row>29</xdr:row>
      <xdr:rowOff>152401</xdr:rowOff>
    </xdr:to>
    <xdr:grpSp>
      <xdr:nvGrpSpPr>
        <xdr:cNvPr id="40" name="Group 1"/>
        <xdr:cNvGrpSpPr>
          <a:grpSpLocks/>
        </xdr:cNvGrpSpPr>
      </xdr:nvGrpSpPr>
      <xdr:grpSpPr bwMode="auto">
        <a:xfrm>
          <a:off x="6096000" y="1200150"/>
          <a:ext cx="5324475" cy="4752976"/>
          <a:chOff x="1984" y="3427"/>
          <a:chExt cx="8186" cy="7331"/>
        </a:xfrm>
      </xdr:grpSpPr>
      <xdr:sp macro="" textlink="">
        <xdr:nvSpPr>
          <xdr:cNvPr id="41" name="AutoShape 2"/>
          <xdr:cNvSpPr>
            <a:spLocks noChangeAspect="1" noChangeArrowheads="1"/>
          </xdr:cNvSpPr>
        </xdr:nvSpPr>
        <xdr:spPr bwMode="auto">
          <a:xfrm rot="3000000">
            <a:off x="2132" y="4793"/>
            <a:ext cx="1868" cy="339"/>
          </a:xfrm>
          <a:prstGeom prst="homePlate">
            <a:avLst>
              <a:gd name="adj" fmla="val 44720"/>
            </a:avLst>
          </a:prstGeom>
          <a:solidFill>
            <a:srgbClr val="FFC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2" name="AutoShape 3"/>
          <xdr:cNvSpPr>
            <a:spLocks noChangeAspect="1" noChangeArrowheads="1"/>
          </xdr:cNvSpPr>
        </xdr:nvSpPr>
        <xdr:spPr bwMode="auto">
          <a:xfrm rot="18000000">
            <a:off x="2882" y="4456"/>
            <a:ext cx="2397" cy="340"/>
          </a:xfrm>
          <a:prstGeom prst="homePlate">
            <a:avLst>
              <a:gd name="adj" fmla="val 70663"/>
            </a:avLst>
          </a:prstGeom>
          <a:solidFill>
            <a:srgbClr val="FFC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3" name="Rectangle 4"/>
          <xdr:cNvSpPr>
            <a:spLocks noChangeAspect="1" noChangeArrowheads="1"/>
          </xdr:cNvSpPr>
        </xdr:nvSpPr>
        <xdr:spPr bwMode="auto">
          <a:xfrm>
            <a:off x="2000" y="9077"/>
            <a:ext cx="8164" cy="1162"/>
          </a:xfrm>
          <a:prstGeom prst="rect">
            <a:avLst/>
          </a:prstGeom>
          <a:gradFill rotWithShape="0">
            <a:gsLst>
              <a:gs pos="0">
                <a:srgbClr val="666633"/>
              </a:gs>
              <a:gs pos="100000">
                <a:srgbClr val="666633">
                  <a:gamma/>
                  <a:tint val="80784"/>
                  <a:invGamma/>
                </a:srgbClr>
              </a:gs>
            </a:gsLst>
            <a:lin ang="5400000" scaled="1"/>
          </a:gra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4" name="Rectangle 5"/>
          <xdr:cNvSpPr>
            <a:spLocks noChangeAspect="1" noChangeArrowheads="1"/>
          </xdr:cNvSpPr>
        </xdr:nvSpPr>
        <xdr:spPr bwMode="auto">
          <a:xfrm>
            <a:off x="1998" y="5662"/>
            <a:ext cx="8166" cy="3424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5" name="Rectangle 6"/>
          <xdr:cNvSpPr>
            <a:spLocks noChangeAspect="1" noChangeArrowheads="1"/>
          </xdr:cNvSpPr>
        </xdr:nvSpPr>
        <xdr:spPr bwMode="auto">
          <a:xfrm>
            <a:off x="6350" y="6533"/>
            <a:ext cx="3811" cy="791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6" name="AutoShape 7"/>
          <xdr:cNvSpPr>
            <a:spLocks noChangeAspect="1" noChangeArrowheads="1"/>
          </xdr:cNvSpPr>
        </xdr:nvSpPr>
        <xdr:spPr bwMode="auto">
          <a:xfrm>
            <a:off x="4156" y="6511"/>
            <a:ext cx="519" cy="170"/>
          </a:xfrm>
          <a:prstGeom prst="homePlate">
            <a:avLst>
              <a:gd name="adj" fmla="val 0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7" name="AutoShape 8"/>
          <xdr:cNvSpPr>
            <a:spLocks noChangeAspect="1" noChangeArrowheads="1"/>
          </xdr:cNvSpPr>
        </xdr:nvSpPr>
        <xdr:spPr bwMode="auto">
          <a:xfrm rot="18000000">
            <a:off x="3946" y="5482"/>
            <a:ext cx="2559" cy="104"/>
          </a:xfrm>
          <a:prstGeom prst="homePlate">
            <a:avLst>
              <a:gd name="adj" fmla="val 246627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8" name="AutoShape 9"/>
          <xdr:cNvSpPr>
            <a:spLocks noChangeAspect="1" noChangeArrowheads="1"/>
          </xdr:cNvSpPr>
        </xdr:nvSpPr>
        <xdr:spPr bwMode="auto">
          <a:xfrm rot="3000000">
            <a:off x="740" y="7032"/>
            <a:ext cx="6901" cy="551"/>
          </a:xfrm>
          <a:prstGeom prst="homePlate">
            <a:avLst>
              <a:gd name="adj" fmla="val 136030"/>
            </a:avLst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9" name="AutoShape 10"/>
          <xdr:cNvSpPr>
            <a:spLocks noChangeAspect="1" noChangeArrowheads="1"/>
          </xdr:cNvSpPr>
        </xdr:nvSpPr>
        <xdr:spPr bwMode="auto">
          <a:xfrm rot="18000000">
            <a:off x="6707" y="6000"/>
            <a:ext cx="2559" cy="88"/>
          </a:xfrm>
          <a:prstGeom prst="homePlate">
            <a:avLst>
              <a:gd name="adj" fmla="val 291469"/>
            </a:avLst>
          </a:prstGeom>
          <a:solidFill>
            <a:srgbClr val="9747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0" name="AutoShape 11"/>
          <xdr:cNvSpPr>
            <a:spLocks noChangeAspect="1" noChangeArrowheads="1"/>
          </xdr:cNvSpPr>
        </xdr:nvSpPr>
        <xdr:spPr bwMode="auto">
          <a:xfrm rot="18000000">
            <a:off x="6688" y="5950"/>
            <a:ext cx="3489" cy="313"/>
          </a:xfrm>
          <a:prstGeom prst="homePlate">
            <a:avLst>
              <a:gd name="adj" fmla="val 111728"/>
            </a:avLst>
          </a:prstGeom>
          <a:solidFill>
            <a:srgbClr val="985D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1" name="AutoShape 12"/>
          <xdr:cNvSpPr>
            <a:spLocks noChangeAspect="1" noChangeArrowheads="1"/>
          </xdr:cNvSpPr>
        </xdr:nvSpPr>
        <xdr:spPr bwMode="auto">
          <a:xfrm rot="3000000">
            <a:off x="7284" y="7639"/>
            <a:ext cx="2245" cy="312"/>
          </a:xfrm>
          <a:prstGeom prst="homePlate">
            <a:avLst>
              <a:gd name="adj" fmla="val 72122"/>
            </a:avLst>
          </a:prstGeom>
          <a:solidFill>
            <a:srgbClr val="985D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2" name="AutoShape 13"/>
          <xdr:cNvSpPr>
            <a:spLocks noChangeAspect="1" noChangeArrowheads="1"/>
          </xdr:cNvSpPr>
        </xdr:nvSpPr>
        <xdr:spPr bwMode="auto">
          <a:xfrm rot="18000000">
            <a:off x="5258" y="7980"/>
            <a:ext cx="3489" cy="622"/>
          </a:xfrm>
          <a:prstGeom prst="homePlate">
            <a:avLst>
              <a:gd name="adj" fmla="val 56223"/>
            </a:avLst>
          </a:prstGeom>
          <a:solidFill>
            <a:srgbClr val="9747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3" name="AutoShape 14"/>
          <xdr:cNvSpPr>
            <a:spLocks noChangeAspect="1" noChangeArrowheads="1"/>
          </xdr:cNvSpPr>
        </xdr:nvSpPr>
        <xdr:spPr bwMode="auto">
          <a:xfrm rot="3000000">
            <a:off x="3990" y="7794"/>
            <a:ext cx="3341" cy="113"/>
          </a:xfrm>
          <a:prstGeom prst="homePlate">
            <a:avLst>
              <a:gd name="adj" fmla="val 86098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4" name="Text Box 15"/>
          <xdr:cNvSpPr txBox="1">
            <a:spLocks noChangeAspect="1" noChangeArrowheads="1"/>
          </xdr:cNvSpPr>
        </xdr:nvSpPr>
        <xdr:spPr bwMode="auto">
          <a:xfrm>
            <a:off x="6643" y="7930"/>
            <a:ext cx="1157" cy="8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100 %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5" name="Text Box 18"/>
          <xdr:cNvSpPr txBox="1">
            <a:spLocks noChangeAspect="1" noChangeArrowheads="1"/>
          </xdr:cNvSpPr>
        </xdr:nvSpPr>
        <xdr:spPr bwMode="auto">
          <a:xfrm>
            <a:off x="1984" y="7071"/>
            <a:ext cx="1770" cy="4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Atmosphäre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6" name="Text Box 19"/>
          <xdr:cNvSpPr txBox="1">
            <a:spLocks noChangeAspect="1" noChangeArrowheads="1"/>
          </xdr:cNvSpPr>
        </xdr:nvSpPr>
        <xdr:spPr bwMode="auto">
          <a:xfrm>
            <a:off x="2032" y="9392"/>
            <a:ext cx="2963" cy="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Oberfläche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7" name="Text Box 20"/>
          <xdr:cNvSpPr txBox="1">
            <a:spLocks noChangeAspect="1" noChangeArrowheads="1"/>
          </xdr:cNvSpPr>
        </xdr:nvSpPr>
        <xdr:spPr bwMode="auto">
          <a:xfrm>
            <a:off x="8255" y="6716"/>
            <a:ext cx="1915" cy="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Treibhausgase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8" name="AutoShape 22"/>
          <xdr:cNvSpPr>
            <a:spLocks noChangeAspect="1" noChangeArrowheads="1"/>
          </xdr:cNvSpPr>
        </xdr:nvSpPr>
        <xdr:spPr bwMode="auto">
          <a:xfrm rot="3000000">
            <a:off x="1735" y="5443"/>
            <a:ext cx="2961" cy="217"/>
          </a:xfrm>
          <a:prstGeom prst="homePlate">
            <a:avLst>
              <a:gd name="adj" fmla="val 64120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6</xdr:row>
      <xdr:rowOff>0</xdr:rowOff>
    </xdr:from>
    <xdr:to>
      <xdr:col>12</xdr:col>
      <xdr:colOff>0</xdr:colOff>
      <xdr:row>29</xdr:row>
      <xdr:rowOff>152401</xdr:rowOff>
    </xdr:to>
    <xdr:grpSp>
      <xdr:nvGrpSpPr>
        <xdr:cNvPr id="21" name="Group 1"/>
        <xdr:cNvGrpSpPr>
          <a:grpSpLocks/>
        </xdr:cNvGrpSpPr>
      </xdr:nvGrpSpPr>
      <xdr:grpSpPr bwMode="auto">
        <a:xfrm>
          <a:off x="6096000" y="1200150"/>
          <a:ext cx="5324475" cy="4752976"/>
          <a:chOff x="1984" y="3427"/>
          <a:chExt cx="8186" cy="7331"/>
        </a:xfrm>
      </xdr:grpSpPr>
      <xdr:sp macro="" textlink="">
        <xdr:nvSpPr>
          <xdr:cNvPr id="22" name="AutoShape 2"/>
          <xdr:cNvSpPr>
            <a:spLocks noChangeAspect="1" noChangeArrowheads="1"/>
          </xdr:cNvSpPr>
        </xdr:nvSpPr>
        <xdr:spPr bwMode="auto">
          <a:xfrm rot="3000000">
            <a:off x="2132" y="4793"/>
            <a:ext cx="1868" cy="339"/>
          </a:xfrm>
          <a:prstGeom prst="homePlate">
            <a:avLst>
              <a:gd name="adj" fmla="val 44720"/>
            </a:avLst>
          </a:prstGeom>
          <a:solidFill>
            <a:srgbClr val="FFC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3" name="AutoShape 3"/>
          <xdr:cNvSpPr>
            <a:spLocks noChangeAspect="1" noChangeArrowheads="1"/>
          </xdr:cNvSpPr>
        </xdr:nvSpPr>
        <xdr:spPr bwMode="auto">
          <a:xfrm rot="18000000">
            <a:off x="2882" y="4456"/>
            <a:ext cx="2397" cy="340"/>
          </a:xfrm>
          <a:prstGeom prst="homePlate">
            <a:avLst>
              <a:gd name="adj" fmla="val 70663"/>
            </a:avLst>
          </a:prstGeom>
          <a:solidFill>
            <a:srgbClr val="FFC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4" name="Rectangle 4"/>
          <xdr:cNvSpPr>
            <a:spLocks noChangeAspect="1" noChangeArrowheads="1"/>
          </xdr:cNvSpPr>
        </xdr:nvSpPr>
        <xdr:spPr bwMode="auto">
          <a:xfrm>
            <a:off x="2000" y="9077"/>
            <a:ext cx="8164" cy="1162"/>
          </a:xfrm>
          <a:prstGeom prst="rect">
            <a:avLst/>
          </a:prstGeom>
          <a:gradFill rotWithShape="0">
            <a:gsLst>
              <a:gs pos="0">
                <a:srgbClr val="666633"/>
              </a:gs>
              <a:gs pos="100000">
                <a:srgbClr val="666633">
                  <a:gamma/>
                  <a:tint val="80784"/>
                  <a:invGamma/>
                </a:srgbClr>
              </a:gs>
            </a:gsLst>
            <a:lin ang="5400000" scaled="1"/>
          </a:gra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5" name="Rectangle 5"/>
          <xdr:cNvSpPr>
            <a:spLocks noChangeAspect="1" noChangeArrowheads="1"/>
          </xdr:cNvSpPr>
        </xdr:nvSpPr>
        <xdr:spPr bwMode="auto">
          <a:xfrm>
            <a:off x="1998" y="5662"/>
            <a:ext cx="8166" cy="3424"/>
          </a:xfrm>
          <a:prstGeom prst="rect">
            <a:avLst/>
          </a:prstGeom>
          <a:gradFill rotWithShape="1">
            <a:gsLst>
              <a:gs pos="0">
                <a:srgbClr val="00B0F0"/>
              </a:gs>
              <a:gs pos="100000">
                <a:srgbClr val="00B0F0">
                  <a:gamma/>
                  <a:shade val="57255"/>
                  <a:invGamma/>
                </a:srgbClr>
              </a:gs>
            </a:gsLst>
            <a:lin ang="5400000" scaled="1"/>
          </a:gra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6" name="Rectangle 6"/>
          <xdr:cNvSpPr>
            <a:spLocks noChangeAspect="1" noChangeArrowheads="1"/>
          </xdr:cNvSpPr>
        </xdr:nvSpPr>
        <xdr:spPr bwMode="auto">
          <a:xfrm>
            <a:off x="6350" y="6533"/>
            <a:ext cx="3811" cy="791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7" name="AutoShape 7"/>
          <xdr:cNvSpPr>
            <a:spLocks noChangeAspect="1" noChangeArrowheads="1"/>
          </xdr:cNvSpPr>
        </xdr:nvSpPr>
        <xdr:spPr bwMode="auto">
          <a:xfrm>
            <a:off x="4156" y="6511"/>
            <a:ext cx="519" cy="170"/>
          </a:xfrm>
          <a:prstGeom prst="homePlate">
            <a:avLst>
              <a:gd name="adj" fmla="val 0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8" name="AutoShape 8"/>
          <xdr:cNvSpPr>
            <a:spLocks noChangeAspect="1" noChangeArrowheads="1"/>
          </xdr:cNvSpPr>
        </xdr:nvSpPr>
        <xdr:spPr bwMode="auto">
          <a:xfrm rot="18000000">
            <a:off x="3946" y="5482"/>
            <a:ext cx="2559" cy="104"/>
          </a:xfrm>
          <a:prstGeom prst="homePlate">
            <a:avLst>
              <a:gd name="adj" fmla="val 246627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" name="AutoShape 9"/>
          <xdr:cNvSpPr>
            <a:spLocks noChangeAspect="1" noChangeArrowheads="1"/>
          </xdr:cNvSpPr>
        </xdr:nvSpPr>
        <xdr:spPr bwMode="auto">
          <a:xfrm rot="3000000">
            <a:off x="740" y="7032"/>
            <a:ext cx="6901" cy="551"/>
          </a:xfrm>
          <a:prstGeom prst="homePlate">
            <a:avLst>
              <a:gd name="adj" fmla="val 136030"/>
            </a:avLst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0" name="AutoShape 10"/>
          <xdr:cNvSpPr>
            <a:spLocks noChangeAspect="1" noChangeArrowheads="1"/>
          </xdr:cNvSpPr>
        </xdr:nvSpPr>
        <xdr:spPr bwMode="auto">
          <a:xfrm rot="18000000">
            <a:off x="6707" y="6000"/>
            <a:ext cx="2559" cy="88"/>
          </a:xfrm>
          <a:prstGeom prst="homePlate">
            <a:avLst>
              <a:gd name="adj" fmla="val 291469"/>
            </a:avLst>
          </a:prstGeom>
          <a:solidFill>
            <a:srgbClr val="9747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" name="AutoShape 11"/>
          <xdr:cNvSpPr>
            <a:spLocks noChangeAspect="1" noChangeArrowheads="1"/>
          </xdr:cNvSpPr>
        </xdr:nvSpPr>
        <xdr:spPr bwMode="auto">
          <a:xfrm rot="18000000">
            <a:off x="6688" y="5950"/>
            <a:ext cx="3489" cy="313"/>
          </a:xfrm>
          <a:prstGeom prst="homePlate">
            <a:avLst>
              <a:gd name="adj" fmla="val 111728"/>
            </a:avLst>
          </a:prstGeom>
          <a:solidFill>
            <a:srgbClr val="985D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2" name="AutoShape 12"/>
          <xdr:cNvSpPr>
            <a:spLocks noChangeAspect="1" noChangeArrowheads="1"/>
          </xdr:cNvSpPr>
        </xdr:nvSpPr>
        <xdr:spPr bwMode="auto">
          <a:xfrm rot="3000000">
            <a:off x="7284" y="7639"/>
            <a:ext cx="2245" cy="312"/>
          </a:xfrm>
          <a:prstGeom prst="homePlate">
            <a:avLst>
              <a:gd name="adj" fmla="val 72122"/>
            </a:avLst>
          </a:prstGeom>
          <a:solidFill>
            <a:srgbClr val="985D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" name="AutoShape 13"/>
          <xdr:cNvSpPr>
            <a:spLocks noChangeAspect="1" noChangeArrowheads="1"/>
          </xdr:cNvSpPr>
        </xdr:nvSpPr>
        <xdr:spPr bwMode="auto">
          <a:xfrm rot="18000000">
            <a:off x="5258" y="7980"/>
            <a:ext cx="3489" cy="622"/>
          </a:xfrm>
          <a:prstGeom prst="homePlate">
            <a:avLst>
              <a:gd name="adj" fmla="val 56223"/>
            </a:avLst>
          </a:prstGeom>
          <a:solidFill>
            <a:srgbClr val="9747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4" name="AutoShape 14"/>
          <xdr:cNvSpPr>
            <a:spLocks noChangeAspect="1" noChangeArrowheads="1"/>
          </xdr:cNvSpPr>
        </xdr:nvSpPr>
        <xdr:spPr bwMode="auto">
          <a:xfrm rot="3000000">
            <a:off x="3990" y="7794"/>
            <a:ext cx="3341" cy="113"/>
          </a:xfrm>
          <a:prstGeom prst="homePlate">
            <a:avLst>
              <a:gd name="adj" fmla="val 86098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5" name="Text Box 15"/>
          <xdr:cNvSpPr txBox="1">
            <a:spLocks noChangeAspect="1" noChangeArrowheads="1"/>
          </xdr:cNvSpPr>
        </xdr:nvSpPr>
        <xdr:spPr bwMode="auto">
          <a:xfrm>
            <a:off x="6643" y="7930"/>
            <a:ext cx="1157" cy="8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100 %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6" name="Text Box 18"/>
          <xdr:cNvSpPr txBox="1">
            <a:spLocks noChangeAspect="1" noChangeArrowheads="1"/>
          </xdr:cNvSpPr>
        </xdr:nvSpPr>
        <xdr:spPr bwMode="auto">
          <a:xfrm>
            <a:off x="1984" y="7071"/>
            <a:ext cx="1770" cy="4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Atmosphäre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7" name="Text Box 19"/>
          <xdr:cNvSpPr txBox="1">
            <a:spLocks noChangeAspect="1" noChangeArrowheads="1"/>
          </xdr:cNvSpPr>
        </xdr:nvSpPr>
        <xdr:spPr bwMode="auto">
          <a:xfrm>
            <a:off x="2032" y="9392"/>
            <a:ext cx="2963" cy="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Oberfläche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8" name="Text Box 20"/>
          <xdr:cNvSpPr txBox="1">
            <a:spLocks noChangeAspect="1" noChangeArrowheads="1"/>
          </xdr:cNvSpPr>
        </xdr:nvSpPr>
        <xdr:spPr bwMode="auto">
          <a:xfrm>
            <a:off x="8255" y="6716"/>
            <a:ext cx="1915" cy="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Treibhausgase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9" name="AutoShape 22"/>
          <xdr:cNvSpPr>
            <a:spLocks noChangeAspect="1" noChangeArrowheads="1"/>
          </xdr:cNvSpPr>
        </xdr:nvSpPr>
        <xdr:spPr bwMode="auto">
          <a:xfrm rot="3000000">
            <a:off x="1735" y="5443"/>
            <a:ext cx="2961" cy="217"/>
          </a:xfrm>
          <a:prstGeom prst="homePlate">
            <a:avLst>
              <a:gd name="adj" fmla="val 64120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6</xdr:row>
      <xdr:rowOff>0</xdr:rowOff>
    </xdr:from>
    <xdr:to>
      <xdr:col>12</xdr:col>
      <xdr:colOff>0</xdr:colOff>
      <xdr:row>29</xdr:row>
      <xdr:rowOff>152401</xdr:rowOff>
    </xdr:to>
    <xdr:grpSp>
      <xdr:nvGrpSpPr>
        <xdr:cNvPr id="40" name="Group 1"/>
        <xdr:cNvGrpSpPr>
          <a:grpSpLocks/>
        </xdr:cNvGrpSpPr>
      </xdr:nvGrpSpPr>
      <xdr:grpSpPr bwMode="auto">
        <a:xfrm>
          <a:off x="6096000" y="1200150"/>
          <a:ext cx="5324475" cy="4752976"/>
          <a:chOff x="1984" y="3427"/>
          <a:chExt cx="8186" cy="7331"/>
        </a:xfrm>
      </xdr:grpSpPr>
      <xdr:sp macro="" textlink="">
        <xdr:nvSpPr>
          <xdr:cNvPr id="41" name="AutoShape 2"/>
          <xdr:cNvSpPr>
            <a:spLocks noChangeAspect="1" noChangeArrowheads="1"/>
          </xdr:cNvSpPr>
        </xdr:nvSpPr>
        <xdr:spPr bwMode="auto">
          <a:xfrm rot="3000000">
            <a:off x="2132" y="4793"/>
            <a:ext cx="1868" cy="339"/>
          </a:xfrm>
          <a:prstGeom prst="homePlate">
            <a:avLst>
              <a:gd name="adj" fmla="val 44720"/>
            </a:avLst>
          </a:prstGeom>
          <a:solidFill>
            <a:srgbClr val="FFC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2" name="AutoShape 3"/>
          <xdr:cNvSpPr>
            <a:spLocks noChangeAspect="1" noChangeArrowheads="1"/>
          </xdr:cNvSpPr>
        </xdr:nvSpPr>
        <xdr:spPr bwMode="auto">
          <a:xfrm rot="18000000">
            <a:off x="2882" y="4456"/>
            <a:ext cx="2397" cy="340"/>
          </a:xfrm>
          <a:prstGeom prst="homePlate">
            <a:avLst>
              <a:gd name="adj" fmla="val 70663"/>
            </a:avLst>
          </a:prstGeom>
          <a:solidFill>
            <a:srgbClr val="FFC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3" name="Rectangle 4"/>
          <xdr:cNvSpPr>
            <a:spLocks noChangeAspect="1" noChangeArrowheads="1"/>
          </xdr:cNvSpPr>
        </xdr:nvSpPr>
        <xdr:spPr bwMode="auto">
          <a:xfrm>
            <a:off x="2000" y="9077"/>
            <a:ext cx="8164" cy="1162"/>
          </a:xfrm>
          <a:prstGeom prst="rect">
            <a:avLst/>
          </a:prstGeom>
          <a:gradFill rotWithShape="0">
            <a:gsLst>
              <a:gs pos="0">
                <a:srgbClr val="666633"/>
              </a:gs>
              <a:gs pos="100000">
                <a:srgbClr val="666633">
                  <a:gamma/>
                  <a:tint val="80784"/>
                  <a:invGamma/>
                </a:srgbClr>
              </a:gs>
            </a:gsLst>
            <a:lin ang="5400000" scaled="1"/>
          </a:gra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4" name="Rectangle 5"/>
          <xdr:cNvSpPr>
            <a:spLocks noChangeAspect="1" noChangeArrowheads="1"/>
          </xdr:cNvSpPr>
        </xdr:nvSpPr>
        <xdr:spPr bwMode="auto">
          <a:xfrm>
            <a:off x="1998" y="5662"/>
            <a:ext cx="8166" cy="3424"/>
          </a:xfrm>
          <a:prstGeom prst="rect">
            <a:avLst/>
          </a:prstGeom>
          <a:gradFill rotWithShape="1">
            <a:gsLst>
              <a:gs pos="0">
                <a:srgbClr val="00B0F0"/>
              </a:gs>
              <a:gs pos="100000">
                <a:srgbClr val="00B0F0">
                  <a:gamma/>
                  <a:shade val="57255"/>
                  <a:invGamma/>
                </a:srgbClr>
              </a:gs>
            </a:gsLst>
            <a:lin ang="5400000" scaled="1"/>
          </a:gra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5" name="Rectangle 6"/>
          <xdr:cNvSpPr>
            <a:spLocks noChangeAspect="1" noChangeArrowheads="1"/>
          </xdr:cNvSpPr>
        </xdr:nvSpPr>
        <xdr:spPr bwMode="auto">
          <a:xfrm>
            <a:off x="6350" y="6533"/>
            <a:ext cx="3811" cy="791"/>
          </a:xfrm>
          <a:prstGeom prst="rect">
            <a:avLst/>
          </a:prstGeom>
          <a:gradFill rotWithShape="1">
            <a:gsLst>
              <a:gs pos="0">
                <a:srgbClr val="FF0000"/>
              </a:gs>
              <a:gs pos="100000">
                <a:srgbClr val="FF0000">
                  <a:gamma/>
                  <a:shade val="78431"/>
                  <a:invGamma/>
                </a:srgbClr>
              </a:gs>
            </a:gsLst>
            <a:lin ang="5400000" scaled="1"/>
          </a:gra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6" name="AutoShape 7"/>
          <xdr:cNvSpPr>
            <a:spLocks noChangeAspect="1" noChangeArrowheads="1"/>
          </xdr:cNvSpPr>
        </xdr:nvSpPr>
        <xdr:spPr bwMode="auto">
          <a:xfrm>
            <a:off x="4156" y="6511"/>
            <a:ext cx="519" cy="170"/>
          </a:xfrm>
          <a:prstGeom prst="homePlate">
            <a:avLst>
              <a:gd name="adj" fmla="val 0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7" name="AutoShape 8"/>
          <xdr:cNvSpPr>
            <a:spLocks noChangeAspect="1" noChangeArrowheads="1"/>
          </xdr:cNvSpPr>
        </xdr:nvSpPr>
        <xdr:spPr bwMode="auto">
          <a:xfrm rot="18000000">
            <a:off x="3946" y="5482"/>
            <a:ext cx="2559" cy="104"/>
          </a:xfrm>
          <a:prstGeom prst="homePlate">
            <a:avLst>
              <a:gd name="adj" fmla="val 246627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8" name="AutoShape 9"/>
          <xdr:cNvSpPr>
            <a:spLocks noChangeAspect="1" noChangeArrowheads="1"/>
          </xdr:cNvSpPr>
        </xdr:nvSpPr>
        <xdr:spPr bwMode="auto">
          <a:xfrm rot="3000000">
            <a:off x="740" y="7032"/>
            <a:ext cx="6901" cy="551"/>
          </a:xfrm>
          <a:prstGeom prst="homePlate">
            <a:avLst>
              <a:gd name="adj" fmla="val 136030"/>
            </a:avLst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9" name="AutoShape 10"/>
          <xdr:cNvSpPr>
            <a:spLocks noChangeAspect="1" noChangeArrowheads="1"/>
          </xdr:cNvSpPr>
        </xdr:nvSpPr>
        <xdr:spPr bwMode="auto">
          <a:xfrm rot="18000000">
            <a:off x="6707" y="6000"/>
            <a:ext cx="2559" cy="88"/>
          </a:xfrm>
          <a:prstGeom prst="homePlate">
            <a:avLst>
              <a:gd name="adj" fmla="val 291469"/>
            </a:avLst>
          </a:prstGeom>
          <a:solidFill>
            <a:srgbClr val="9747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0" name="AutoShape 11"/>
          <xdr:cNvSpPr>
            <a:spLocks noChangeAspect="1" noChangeArrowheads="1"/>
          </xdr:cNvSpPr>
        </xdr:nvSpPr>
        <xdr:spPr bwMode="auto">
          <a:xfrm rot="18000000">
            <a:off x="6688" y="5950"/>
            <a:ext cx="3489" cy="313"/>
          </a:xfrm>
          <a:prstGeom prst="homePlate">
            <a:avLst>
              <a:gd name="adj" fmla="val 111728"/>
            </a:avLst>
          </a:prstGeom>
          <a:solidFill>
            <a:srgbClr val="985D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1" name="AutoShape 12"/>
          <xdr:cNvSpPr>
            <a:spLocks noChangeAspect="1" noChangeArrowheads="1"/>
          </xdr:cNvSpPr>
        </xdr:nvSpPr>
        <xdr:spPr bwMode="auto">
          <a:xfrm rot="3000000">
            <a:off x="7284" y="7639"/>
            <a:ext cx="2245" cy="312"/>
          </a:xfrm>
          <a:prstGeom prst="homePlate">
            <a:avLst>
              <a:gd name="adj" fmla="val 72122"/>
            </a:avLst>
          </a:prstGeom>
          <a:solidFill>
            <a:srgbClr val="985D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2" name="AutoShape 13"/>
          <xdr:cNvSpPr>
            <a:spLocks noChangeAspect="1" noChangeArrowheads="1"/>
          </xdr:cNvSpPr>
        </xdr:nvSpPr>
        <xdr:spPr bwMode="auto">
          <a:xfrm rot="18000000">
            <a:off x="5258" y="7980"/>
            <a:ext cx="3489" cy="622"/>
          </a:xfrm>
          <a:prstGeom prst="homePlate">
            <a:avLst>
              <a:gd name="adj" fmla="val 56223"/>
            </a:avLst>
          </a:prstGeom>
          <a:solidFill>
            <a:srgbClr val="9747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3" name="AutoShape 14"/>
          <xdr:cNvSpPr>
            <a:spLocks noChangeAspect="1" noChangeArrowheads="1"/>
          </xdr:cNvSpPr>
        </xdr:nvSpPr>
        <xdr:spPr bwMode="auto">
          <a:xfrm rot="3000000">
            <a:off x="3990" y="7794"/>
            <a:ext cx="3341" cy="113"/>
          </a:xfrm>
          <a:prstGeom prst="homePlate">
            <a:avLst>
              <a:gd name="adj" fmla="val 86098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4" name="Text Box 15"/>
          <xdr:cNvSpPr txBox="1">
            <a:spLocks noChangeAspect="1" noChangeArrowheads="1"/>
          </xdr:cNvSpPr>
        </xdr:nvSpPr>
        <xdr:spPr bwMode="auto">
          <a:xfrm>
            <a:off x="6643" y="7930"/>
            <a:ext cx="1157" cy="8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100 %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5" name="Text Box 18"/>
          <xdr:cNvSpPr txBox="1">
            <a:spLocks noChangeAspect="1" noChangeArrowheads="1"/>
          </xdr:cNvSpPr>
        </xdr:nvSpPr>
        <xdr:spPr bwMode="auto">
          <a:xfrm>
            <a:off x="1984" y="7071"/>
            <a:ext cx="1770" cy="4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Atmosphäre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6" name="Text Box 19"/>
          <xdr:cNvSpPr txBox="1">
            <a:spLocks noChangeAspect="1" noChangeArrowheads="1"/>
          </xdr:cNvSpPr>
        </xdr:nvSpPr>
        <xdr:spPr bwMode="auto">
          <a:xfrm>
            <a:off x="2032" y="9392"/>
            <a:ext cx="2963" cy="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Oberfläche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7" name="Text Box 20"/>
          <xdr:cNvSpPr txBox="1">
            <a:spLocks noChangeAspect="1" noChangeArrowheads="1"/>
          </xdr:cNvSpPr>
        </xdr:nvSpPr>
        <xdr:spPr bwMode="auto">
          <a:xfrm>
            <a:off x="8255" y="6716"/>
            <a:ext cx="1915" cy="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Treibhausgase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8" name="AutoShape 22"/>
          <xdr:cNvSpPr>
            <a:spLocks noChangeAspect="1" noChangeArrowheads="1"/>
          </xdr:cNvSpPr>
        </xdr:nvSpPr>
        <xdr:spPr bwMode="auto">
          <a:xfrm rot="3000000">
            <a:off x="1735" y="5443"/>
            <a:ext cx="2961" cy="217"/>
          </a:xfrm>
          <a:prstGeom prst="homePlate">
            <a:avLst>
              <a:gd name="adj" fmla="val 64120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6</xdr:row>
      <xdr:rowOff>0</xdr:rowOff>
    </xdr:from>
    <xdr:to>
      <xdr:col>12</xdr:col>
      <xdr:colOff>0</xdr:colOff>
      <xdr:row>29</xdr:row>
      <xdr:rowOff>152401</xdr:rowOff>
    </xdr:to>
    <xdr:grpSp>
      <xdr:nvGrpSpPr>
        <xdr:cNvPr id="21" name="Group 1"/>
        <xdr:cNvGrpSpPr>
          <a:grpSpLocks/>
        </xdr:cNvGrpSpPr>
      </xdr:nvGrpSpPr>
      <xdr:grpSpPr bwMode="auto">
        <a:xfrm>
          <a:off x="6096000" y="1200150"/>
          <a:ext cx="5324475" cy="4752976"/>
          <a:chOff x="1984" y="3427"/>
          <a:chExt cx="8186" cy="7331"/>
        </a:xfrm>
      </xdr:grpSpPr>
      <xdr:sp macro="" textlink="">
        <xdr:nvSpPr>
          <xdr:cNvPr id="22" name="AutoShape 2"/>
          <xdr:cNvSpPr>
            <a:spLocks noChangeAspect="1" noChangeArrowheads="1"/>
          </xdr:cNvSpPr>
        </xdr:nvSpPr>
        <xdr:spPr bwMode="auto">
          <a:xfrm rot="3000000">
            <a:off x="2132" y="4793"/>
            <a:ext cx="1868" cy="339"/>
          </a:xfrm>
          <a:prstGeom prst="homePlate">
            <a:avLst>
              <a:gd name="adj" fmla="val 44720"/>
            </a:avLst>
          </a:prstGeom>
          <a:solidFill>
            <a:srgbClr val="FFC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3" name="AutoShape 3"/>
          <xdr:cNvSpPr>
            <a:spLocks noChangeAspect="1" noChangeArrowheads="1"/>
          </xdr:cNvSpPr>
        </xdr:nvSpPr>
        <xdr:spPr bwMode="auto">
          <a:xfrm rot="18000000">
            <a:off x="2882" y="4456"/>
            <a:ext cx="2397" cy="340"/>
          </a:xfrm>
          <a:prstGeom prst="homePlate">
            <a:avLst>
              <a:gd name="adj" fmla="val 70663"/>
            </a:avLst>
          </a:prstGeom>
          <a:solidFill>
            <a:srgbClr val="FFC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4" name="Rectangle 4"/>
          <xdr:cNvSpPr>
            <a:spLocks noChangeAspect="1" noChangeArrowheads="1"/>
          </xdr:cNvSpPr>
        </xdr:nvSpPr>
        <xdr:spPr bwMode="auto">
          <a:xfrm>
            <a:off x="2000" y="9077"/>
            <a:ext cx="8164" cy="1162"/>
          </a:xfrm>
          <a:prstGeom prst="rect">
            <a:avLst/>
          </a:prstGeom>
          <a:gradFill rotWithShape="0">
            <a:gsLst>
              <a:gs pos="0">
                <a:srgbClr val="666633"/>
              </a:gs>
              <a:gs pos="100000">
                <a:srgbClr val="666633">
                  <a:gamma/>
                  <a:tint val="80784"/>
                  <a:invGamma/>
                </a:srgbClr>
              </a:gs>
            </a:gsLst>
            <a:lin ang="5400000" scaled="1"/>
          </a:gra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5" name="Rectangle 5"/>
          <xdr:cNvSpPr>
            <a:spLocks noChangeAspect="1" noChangeArrowheads="1"/>
          </xdr:cNvSpPr>
        </xdr:nvSpPr>
        <xdr:spPr bwMode="auto">
          <a:xfrm>
            <a:off x="1998" y="5662"/>
            <a:ext cx="8166" cy="3424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6" name="Rectangle 6"/>
          <xdr:cNvSpPr>
            <a:spLocks noChangeAspect="1" noChangeArrowheads="1"/>
          </xdr:cNvSpPr>
        </xdr:nvSpPr>
        <xdr:spPr bwMode="auto">
          <a:xfrm>
            <a:off x="6350" y="6533"/>
            <a:ext cx="3811" cy="791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7" name="AutoShape 7"/>
          <xdr:cNvSpPr>
            <a:spLocks noChangeAspect="1" noChangeArrowheads="1"/>
          </xdr:cNvSpPr>
        </xdr:nvSpPr>
        <xdr:spPr bwMode="auto">
          <a:xfrm>
            <a:off x="4156" y="6511"/>
            <a:ext cx="519" cy="170"/>
          </a:xfrm>
          <a:prstGeom prst="homePlate">
            <a:avLst>
              <a:gd name="adj" fmla="val 0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8" name="AutoShape 8"/>
          <xdr:cNvSpPr>
            <a:spLocks noChangeAspect="1" noChangeArrowheads="1"/>
          </xdr:cNvSpPr>
        </xdr:nvSpPr>
        <xdr:spPr bwMode="auto">
          <a:xfrm rot="18000000">
            <a:off x="3946" y="5482"/>
            <a:ext cx="2559" cy="104"/>
          </a:xfrm>
          <a:prstGeom prst="homePlate">
            <a:avLst>
              <a:gd name="adj" fmla="val 246627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" name="AutoShape 9"/>
          <xdr:cNvSpPr>
            <a:spLocks noChangeAspect="1" noChangeArrowheads="1"/>
          </xdr:cNvSpPr>
        </xdr:nvSpPr>
        <xdr:spPr bwMode="auto">
          <a:xfrm rot="3000000">
            <a:off x="740" y="7032"/>
            <a:ext cx="6901" cy="551"/>
          </a:xfrm>
          <a:prstGeom prst="homePlate">
            <a:avLst>
              <a:gd name="adj" fmla="val 136030"/>
            </a:avLst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0" name="AutoShape 10"/>
          <xdr:cNvSpPr>
            <a:spLocks noChangeAspect="1" noChangeArrowheads="1"/>
          </xdr:cNvSpPr>
        </xdr:nvSpPr>
        <xdr:spPr bwMode="auto">
          <a:xfrm rot="18000000">
            <a:off x="6707" y="6000"/>
            <a:ext cx="2559" cy="88"/>
          </a:xfrm>
          <a:prstGeom prst="homePlate">
            <a:avLst>
              <a:gd name="adj" fmla="val 291469"/>
            </a:avLst>
          </a:prstGeom>
          <a:solidFill>
            <a:srgbClr val="9747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" name="AutoShape 11"/>
          <xdr:cNvSpPr>
            <a:spLocks noChangeAspect="1" noChangeArrowheads="1"/>
          </xdr:cNvSpPr>
        </xdr:nvSpPr>
        <xdr:spPr bwMode="auto">
          <a:xfrm rot="18000000">
            <a:off x="6688" y="5950"/>
            <a:ext cx="3489" cy="313"/>
          </a:xfrm>
          <a:prstGeom prst="homePlate">
            <a:avLst>
              <a:gd name="adj" fmla="val 111728"/>
            </a:avLst>
          </a:prstGeom>
          <a:solidFill>
            <a:srgbClr val="985D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2" name="AutoShape 12"/>
          <xdr:cNvSpPr>
            <a:spLocks noChangeAspect="1" noChangeArrowheads="1"/>
          </xdr:cNvSpPr>
        </xdr:nvSpPr>
        <xdr:spPr bwMode="auto">
          <a:xfrm rot="3000000">
            <a:off x="7284" y="7639"/>
            <a:ext cx="2245" cy="312"/>
          </a:xfrm>
          <a:prstGeom prst="homePlate">
            <a:avLst>
              <a:gd name="adj" fmla="val 72122"/>
            </a:avLst>
          </a:prstGeom>
          <a:solidFill>
            <a:srgbClr val="985D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" name="AutoShape 13"/>
          <xdr:cNvSpPr>
            <a:spLocks noChangeAspect="1" noChangeArrowheads="1"/>
          </xdr:cNvSpPr>
        </xdr:nvSpPr>
        <xdr:spPr bwMode="auto">
          <a:xfrm rot="18000000">
            <a:off x="5258" y="7980"/>
            <a:ext cx="3489" cy="622"/>
          </a:xfrm>
          <a:prstGeom prst="homePlate">
            <a:avLst>
              <a:gd name="adj" fmla="val 56223"/>
            </a:avLst>
          </a:prstGeom>
          <a:solidFill>
            <a:srgbClr val="9747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4" name="AutoShape 14"/>
          <xdr:cNvSpPr>
            <a:spLocks noChangeAspect="1" noChangeArrowheads="1"/>
          </xdr:cNvSpPr>
        </xdr:nvSpPr>
        <xdr:spPr bwMode="auto">
          <a:xfrm rot="3000000">
            <a:off x="3990" y="7794"/>
            <a:ext cx="3341" cy="113"/>
          </a:xfrm>
          <a:prstGeom prst="homePlate">
            <a:avLst>
              <a:gd name="adj" fmla="val 86098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5" name="Text Box 15"/>
          <xdr:cNvSpPr txBox="1">
            <a:spLocks noChangeAspect="1" noChangeArrowheads="1"/>
          </xdr:cNvSpPr>
        </xdr:nvSpPr>
        <xdr:spPr bwMode="auto">
          <a:xfrm>
            <a:off x="6643" y="7930"/>
            <a:ext cx="1157" cy="8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100 %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6" name="Text Box 18"/>
          <xdr:cNvSpPr txBox="1">
            <a:spLocks noChangeAspect="1" noChangeArrowheads="1"/>
          </xdr:cNvSpPr>
        </xdr:nvSpPr>
        <xdr:spPr bwMode="auto">
          <a:xfrm>
            <a:off x="1984" y="7071"/>
            <a:ext cx="1770" cy="4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Atmosphäre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7" name="Text Box 19"/>
          <xdr:cNvSpPr txBox="1">
            <a:spLocks noChangeAspect="1" noChangeArrowheads="1"/>
          </xdr:cNvSpPr>
        </xdr:nvSpPr>
        <xdr:spPr bwMode="auto">
          <a:xfrm>
            <a:off x="2032" y="9392"/>
            <a:ext cx="2963" cy="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Oberfläche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8" name="Text Box 20"/>
          <xdr:cNvSpPr txBox="1">
            <a:spLocks noChangeAspect="1" noChangeArrowheads="1"/>
          </xdr:cNvSpPr>
        </xdr:nvSpPr>
        <xdr:spPr bwMode="auto">
          <a:xfrm>
            <a:off x="8255" y="6716"/>
            <a:ext cx="1915" cy="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Treibhausgase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9" name="AutoShape 22"/>
          <xdr:cNvSpPr>
            <a:spLocks noChangeAspect="1" noChangeArrowheads="1"/>
          </xdr:cNvSpPr>
        </xdr:nvSpPr>
        <xdr:spPr bwMode="auto">
          <a:xfrm rot="3000000">
            <a:off x="1735" y="5443"/>
            <a:ext cx="2961" cy="217"/>
          </a:xfrm>
          <a:prstGeom prst="homePlate">
            <a:avLst>
              <a:gd name="adj" fmla="val 64120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6</xdr:row>
      <xdr:rowOff>0</xdr:rowOff>
    </xdr:from>
    <xdr:to>
      <xdr:col>12</xdr:col>
      <xdr:colOff>0</xdr:colOff>
      <xdr:row>29</xdr:row>
      <xdr:rowOff>152401</xdr:rowOff>
    </xdr:to>
    <xdr:grpSp>
      <xdr:nvGrpSpPr>
        <xdr:cNvPr id="21" name="Group 1"/>
        <xdr:cNvGrpSpPr>
          <a:grpSpLocks/>
        </xdr:cNvGrpSpPr>
      </xdr:nvGrpSpPr>
      <xdr:grpSpPr bwMode="auto">
        <a:xfrm>
          <a:off x="6096000" y="1200150"/>
          <a:ext cx="5324475" cy="4752976"/>
          <a:chOff x="1984" y="3427"/>
          <a:chExt cx="8186" cy="7331"/>
        </a:xfrm>
      </xdr:grpSpPr>
      <xdr:sp macro="" textlink="">
        <xdr:nvSpPr>
          <xdr:cNvPr id="22" name="AutoShape 2"/>
          <xdr:cNvSpPr>
            <a:spLocks noChangeAspect="1" noChangeArrowheads="1"/>
          </xdr:cNvSpPr>
        </xdr:nvSpPr>
        <xdr:spPr bwMode="auto">
          <a:xfrm rot="3000000">
            <a:off x="2132" y="4793"/>
            <a:ext cx="1868" cy="339"/>
          </a:xfrm>
          <a:prstGeom prst="homePlate">
            <a:avLst>
              <a:gd name="adj" fmla="val 44720"/>
            </a:avLst>
          </a:prstGeom>
          <a:solidFill>
            <a:srgbClr val="FFC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3" name="AutoShape 3"/>
          <xdr:cNvSpPr>
            <a:spLocks noChangeAspect="1" noChangeArrowheads="1"/>
          </xdr:cNvSpPr>
        </xdr:nvSpPr>
        <xdr:spPr bwMode="auto">
          <a:xfrm rot="18000000">
            <a:off x="2882" y="4456"/>
            <a:ext cx="2397" cy="340"/>
          </a:xfrm>
          <a:prstGeom prst="homePlate">
            <a:avLst>
              <a:gd name="adj" fmla="val 70663"/>
            </a:avLst>
          </a:prstGeom>
          <a:solidFill>
            <a:srgbClr val="FFC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4" name="Rectangle 4"/>
          <xdr:cNvSpPr>
            <a:spLocks noChangeAspect="1" noChangeArrowheads="1"/>
          </xdr:cNvSpPr>
        </xdr:nvSpPr>
        <xdr:spPr bwMode="auto">
          <a:xfrm>
            <a:off x="2000" y="9077"/>
            <a:ext cx="8164" cy="1162"/>
          </a:xfrm>
          <a:prstGeom prst="rect">
            <a:avLst/>
          </a:prstGeom>
          <a:gradFill rotWithShape="0">
            <a:gsLst>
              <a:gs pos="0">
                <a:srgbClr val="666633"/>
              </a:gs>
              <a:gs pos="100000">
                <a:srgbClr val="666633">
                  <a:gamma/>
                  <a:tint val="80784"/>
                  <a:invGamma/>
                </a:srgbClr>
              </a:gs>
            </a:gsLst>
            <a:lin ang="5400000" scaled="1"/>
          </a:gra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5" name="Rectangle 5"/>
          <xdr:cNvSpPr>
            <a:spLocks noChangeAspect="1" noChangeArrowheads="1"/>
          </xdr:cNvSpPr>
        </xdr:nvSpPr>
        <xdr:spPr bwMode="auto">
          <a:xfrm>
            <a:off x="1998" y="5662"/>
            <a:ext cx="8166" cy="3424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6" name="Rectangle 6"/>
          <xdr:cNvSpPr>
            <a:spLocks noChangeAspect="1" noChangeArrowheads="1"/>
          </xdr:cNvSpPr>
        </xdr:nvSpPr>
        <xdr:spPr bwMode="auto">
          <a:xfrm>
            <a:off x="6350" y="6533"/>
            <a:ext cx="3811" cy="791"/>
          </a:xfrm>
          <a:prstGeom prst="rect">
            <a:avLst/>
          </a:prstGeom>
          <a:solidFill>
            <a:srgbClr val="C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7" name="AutoShape 7"/>
          <xdr:cNvSpPr>
            <a:spLocks noChangeAspect="1" noChangeArrowheads="1"/>
          </xdr:cNvSpPr>
        </xdr:nvSpPr>
        <xdr:spPr bwMode="auto">
          <a:xfrm>
            <a:off x="4156" y="6511"/>
            <a:ext cx="519" cy="170"/>
          </a:xfrm>
          <a:prstGeom prst="homePlate">
            <a:avLst>
              <a:gd name="adj" fmla="val 0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8" name="AutoShape 8"/>
          <xdr:cNvSpPr>
            <a:spLocks noChangeAspect="1" noChangeArrowheads="1"/>
          </xdr:cNvSpPr>
        </xdr:nvSpPr>
        <xdr:spPr bwMode="auto">
          <a:xfrm rot="18000000">
            <a:off x="3946" y="5482"/>
            <a:ext cx="2559" cy="104"/>
          </a:xfrm>
          <a:prstGeom prst="homePlate">
            <a:avLst>
              <a:gd name="adj" fmla="val 246627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" name="AutoShape 9"/>
          <xdr:cNvSpPr>
            <a:spLocks noChangeAspect="1" noChangeArrowheads="1"/>
          </xdr:cNvSpPr>
        </xdr:nvSpPr>
        <xdr:spPr bwMode="auto">
          <a:xfrm rot="3000000">
            <a:off x="740" y="7032"/>
            <a:ext cx="6901" cy="551"/>
          </a:xfrm>
          <a:prstGeom prst="homePlate">
            <a:avLst>
              <a:gd name="adj" fmla="val 136030"/>
            </a:avLst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0" name="AutoShape 10"/>
          <xdr:cNvSpPr>
            <a:spLocks noChangeAspect="1" noChangeArrowheads="1"/>
          </xdr:cNvSpPr>
        </xdr:nvSpPr>
        <xdr:spPr bwMode="auto">
          <a:xfrm rot="18000000">
            <a:off x="6707" y="6000"/>
            <a:ext cx="2559" cy="88"/>
          </a:xfrm>
          <a:prstGeom prst="homePlate">
            <a:avLst>
              <a:gd name="adj" fmla="val 291469"/>
            </a:avLst>
          </a:prstGeom>
          <a:solidFill>
            <a:srgbClr val="9747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" name="AutoShape 11"/>
          <xdr:cNvSpPr>
            <a:spLocks noChangeAspect="1" noChangeArrowheads="1"/>
          </xdr:cNvSpPr>
        </xdr:nvSpPr>
        <xdr:spPr bwMode="auto">
          <a:xfrm rot="18000000">
            <a:off x="6688" y="5950"/>
            <a:ext cx="3489" cy="313"/>
          </a:xfrm>
          <a:prstGeom prst="homePlate">
            <a:avLst>
              <a:gd name="adj" fmla="val 111728"/>
            </a:avLst>
          </a:prstGeom>
          <a:solidFill>
            <a:srgbClr val="985D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2" name="AutoShape 12"/>
          <xdr:cNvSpPr>
            <a:spLocks noChangeAspect="1" noChangeArrowheads="1"/>
          </xdr:cNvSpPr>
        </xdr:nvSpPr>
        <xdr:spPr bwMode="auto">
          <a:xfrm rot="3000000">
            <a:off x="7284" y="7639"/>
            <a:ext cx="2245" cy="312"/>
          </a:xfrm>
          <a:prstGeom prst="homePlate">
            <a:avLst>
              <a:gd name="adj" fmla="val 72122"/>
            </a:avLst>
          </a:prstGeom>
          <a:solidFill>
            <a:srgbClr val="985D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" name="AutoShape 13"/>
          <xdr:cNvSpPr>
            <a:spLocks noChangeAspect="1" noChangeArrowheads="1"/>
          </xdr:cNvSpPr>
        </xdr:nvSpPr>
        <xdr:spPr bwMode="auto">
          <a:xfrm rot="18000000">
            <a:off x="5258" y="7980"/>
            <a:ext cx="3489" cy="622"/>
          </a:xfrm>
          <a:prstGeom prst="homePlate">
            <a:avLst>
              <a:gd name="adj" fmla="val 56223"/>
            </a:avLst>
          </a:prstGeom>
          <a:solidFill>
            <a:srgbClr val="9747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4" name="AutoShape 14"/>
          <xdr:cNvSpPr>
            <a:spLocks noChangeAspect="1" noChangeArrowheads="1"/>
          </xdr:cNvSpPr>
        </xdr:nvSpPr>
        <xdr:spPr bwMode="auto">
          <a:xfrm rot="3000000">
            <a:off x="3990" y="7794"/>
            <a:ext cx="3341" cy="113"/>
          </a:xfrm>
          <a:prstGeom prst="homePlate">
            <a:avLst>
              <a:gd name="adj" fmla="val 86098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5" name="Text Box 15"/>
          <xdr:cNvSpPr txBox="1">
            <a:spLocks noChangeAspect="1" noChangeArrowheads="1"/>
          </xdr:cNvSpPr>
        </xdr:nvSpPr>
        <xdr:spPr bwMode="auto">
          <a:xfrm>
            <a:off x="6643" y="7930"/>
            <a:ext cx="1157" cy="8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100 %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6" name="Text Box 18"/>
          <xdr:cNvSpPr txBox="1">
            <a:spLocks noChangeAspect="1" noChangeArrowheads="1"/>
          </xdr:cNvSpPr>
        </xdr:nvSpPr>
        <xdr:spPr bwMode="auto">
          <a:xfrm>
            <a:off x="1984" y="7071"/>
            <a:ext cx="1770" cy="4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Atmosphäre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7" name="Text Box 19"/>
          <xdr:cNvSpPr txBox="1">
            <a:spLocks noChangeAspect="1" noChangeArrowheads="1"/>
          </xdr:cNvSpPr>
        </xdr:nvSpPr>
        <xdr:spPr bwMode="auto">
          <a:xfrm>
            <a:off x="2032" y="9392"/>
            <a:ext cx="2963" cy="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Oberfläche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8" name="Text Box 20"/>
          <xdr:cNvSpPr txBox="1">
            <a:spLocks noChangeAspect="1" noChangeArrowheads="1"/>
          </xdr:cNvSpPr>
        </xdr:nvSpPr>
        <xdr:spPr bwMode="auto">
          <a:xfrm>
            <a:off x="8255" y="6716"/>
            <a:ext cx="1915" cy="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Treibhausgase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9" name="AutoShape 22"/>
          <xdr:cNvSpPr>
            <a:spLocks noChangeAspect="1" noChangeArrowheads="1"/>
          </xdr:cNvSpPr>
        </xdr:nvSpPr>
        <xdr:spPr bwMode="auto">
          <a:xfrm rot="3000000">
            <a:off x="1735" y="5443"/>
            <a:ext cx="2961" cy="217"/>
          </a:xfrm>
          <a:prstGeom prst="homePlate">
            <a:avLst>
              <a:gd name="adj" fmla="val 64120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6</xdr:row>
      <xdr:rowOff>0</xdr:rowOff>
    </xdr:from>
    <xdr:to>
      <xdr:col>12</xdr:col>
      <xdr:colOff>0</xdr:colOff>
      <xdr:row>29</xdr:row>
      <xdr:rowOff>152401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96000" y="1200150"/>
          <a:ext cx="5324475" cy="4752976"/>
          <a:chOff x="1984" y="3427"/>
          <a:chExt cx="8186" cy="7331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 rot="3000000">
            <a:off x="2132" y="4793"/>
            <a:ext cx="1868" cy="339"/>
          </a:xfrm>
          <a:prstGeom prst="homePlate">
            <a:avLst>
              <a:gd name="adj" fmla="val 44720"/>
            </a:avLst>
          </a:prstGeom>
          <a:solidFill>
            <a:srgbClr val="FFC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AutoShape 3"/>
          <xdr:cNvSpPr>
            <a:spLocks noChangeAspect="1" noChangeArrowheads="1"/>
          </xdr:cNvSpPr>
        </xdr:nvSpPr>
        <xdr:spPr bwMode="auto">
          <a:xfrm rot="18000000">
            <a:off x="2882" y="4456"/>
            <a:ext cx="2397" cy="340"/>
          </a:xfrm>
          <a:prstGeom prst="homePlate">
            <a:avLst>
              <a:gd name="adj" fmla="val 70663"/>
            </a:avLst>
          </a:prstGeom>
          <a:solidFill>
            <a:srgbClr val="FFC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4"/>
          <xdr:cNvSpPr>
            <a:spLocks noChangeAspect="1" noChangeArrowheads="1"/>
          </xdr:cNvSpPr>
        </xdr:nvSpPr>
        <xdr:spPr bwMode="auto">
          <a:xfrm>
            <a:off x="2000" y="9077"/>
            <a:ext cx="8164" cy="1162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998" y="5662"/>
            <a:ext cx="8166" cy="3424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6350" y="6533"/>
            <a:ext cx="3811" cy="791"/>
          </a:xfrm>
          <a:prstGeom prst="rect">
            <a:avLst/>
          </a:prstGeom>
          <a:solidFill>
            <a:srgbClr val="C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AutoShape 7"/>
          <xdr:cNvSpPr>
            <a:spLocks noChangeAspect="1" noChangeArrowheads="1"/>
          </xdr:cNvSpPr>
        </xdr:nvSpPr>
        <xdr:spPr bwMode="auto">
          <a:xfrm>
            <a:off x="4156" y="6511"/>
            <a:ext cx="519" cy="170"/>
          </a:xfrm>
          <a:prstGeom prst="homePlate">
            <a:avLst>
              <a:gd name="adj" fmla="val 0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AutoShape 8"/>
          <xdr:cNvSpPr>
            <a:spLocks noChangeAspect="1" noChangeArrowheads="1"/>
          </xdr:cNvSpPr>
        </xdr:nvSpPr>
        <xdr:spPr bwMode="auto">
          <a:xfrm rot="18000000">
            <a:off x="3946" y="5482"/>
            <a:ext cx="2559" cy="104"/>
          </a:xfrm>
          <a:prstGeom prst="homePlate">
            <a:avLst>
              <a:gd name="adj" fmla="val 246627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" name="AutoShape 9"/>
          <xdr:cNvSpPr>
            <a:spLocks noChangeAspect="1" noChangeArrowheads="1"/>
          </xdr:cNvSpPr>
        </xdr:nvSpPr>
        <xdr:spPr bwMode="auto">
          <a:xfrm rot="3000000">
            <a:off x="740" y="7032"/>
            <a:ext cx="6901" cy="551"/>
          </a:xfrm>
          <a:prstGeom prst="homePlate">
            <a:avLst>
              <a:gd name="adj" fmla="val 136030"/>
            </a:avLst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" name="AutoShape 10"/>
          <xdr:cNvSpPr>
            <a:spLocks noChangeAspect="1" noChangeArrowheads="1"/>
          </xdr:cNvSpPr>
        </xdr:nvSpPr>
        <xdr:spPr bwMode="auto">
          <a:xfrm rot="18000000">
            <a:off x="6707" y="6000"/>
            <a:ext cx="2559" cy="88"/>
          </a:xfrm>
          <a:prstGeom prst="homePlate">
            <a:avLst>
              <a:gd name="adj" fmla="val 291469"/>
            </a:avLst>
          </a:prstGeom>
          <a:solidFill>
            <a:srgbClr val="9747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" name="AutoShape 11"/>
          <xdr:cNvSpPr>
            <a:spLocks noChangeAspect="1" noChangeArrowheads="1"/>
          </xdr:cNvSpPr>
        </xdr:nvSpPr>
        <xdr:spPr bwMode="auto">
          <a:xfrm rot="18000000">
            <a:off x="6688" y="5950"/>
            <a:ext cx="3489" cy="313"/>
          </a:xfrm>
          <a:prstGeom prst="homePlate">
            <a:avLst>
              <a:gd name="adj" fmla="val 111728"/>
            </a:avLst>
          </a:prstGeom>
          <a:solidFill>
            <a:srgbClr val="985D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" name="AutoShape 12"/>
          <xdr:cNvSpPr>
            <a:spLocks noChangeAspect="1" noChangeArrowheads="1"/>
          </xdr:cNvSpPr>
        </xdr:nvSpPr>
        <xdr:spPr bwMode="auto">
          <a:xfrm rot="3000000">
            <a:off x="7284" y="7639"/>
            <a:ext cx="2245" cy="312"/>
          </a:xfrm>
          <a:prstGeom prst="homePlate">
            <a:avLst>
              <a:gd name="adj" fmla="val 72122"/>
            </a:avLst>
          </a:prstGeom>
          <a:solidFill>
            <a:srgbClr val="985D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" name="AutoShape 13"/>
          <xdr:cNvSpPr>
            <a:spLocks noChangeAspect="1" noChangeArrowheads="1"/>
          </xdr:cNvSpPr>
        </xdr:nvSpPr>
        <xdr:spPr bwMode="auto">
          <a:xfrm rot="18000000">
            <a:off x="5258" y="7980"/>
            <a:ext cx="3489" cy="622"/>
          </a:xfrm>
          <a:prstGeom prst="homePlate">
            <a:avLst>
              <a:gd name="adj" fmla="val 56223"/>
            </a:avLst>
          </a:prstGeom>
          <a:solidFill>
            <a:srgbClr val="97470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" name="AutoShape 14"/>
          <xdr:cNvSpPr>
            <a:spLocks noChangeAspect="1" noChangeArrowheads="1"/>
          </xdr:cNvSpPr>
        </xdr:nvSpPr>
        <xdr:spPr bwMode="auto">
          <a:xfrm rot="3000000">
            <a:off x="3990" y="7794"/>
            <a:ext cx="3341" cy="113"/>
          </a:xfrm>
          <a:prstGeom prst="homePlate">
            <a:avLst>
              <a:gd name="adj" fmla="val 86098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spect="1" noChangeArrowheads="1"/>
          </xdr:cNvSpPr>
        </xdr:nvSpPr>
        <xdr:spPr bwMode="auto">
          <a:xfrm>
            <a:off x="6643" y="7930"/>
            <a:ext cx="1157" cy="8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100 %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7" name="Text Box 18"/>
          <xdr:cNvSpPr txBox="1">
            <a:spLocks noChangeAspect="1" noChangeArrowheads="1"/>
          </xdr:cNvSpPr>
        </xdr:nvSpPr>
        <xdr:spPr bwMode="auto">
          <a:xfrm>
            <a:off x="1984" y="7071"/>
            <a:ext cx="1770" cy="4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Atmosphäre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8" name="Text Box 19"/>
          <xdr:cNvSpPr txBox="1">
            <a:spLocks noChangeAspect="1" noChangeArrowheads="1"/>
          </xdr:cNvSpPr>
        </xdr:nvSpPr>
        <xdr:spPr bwMode="auto">
          <a:xfrm>
            <a:off x="2032" y="9392"/>
            <a:ext cx="2963" cy="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Oberfläche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9" name="Text Box 20"/>
          <xdr:cNvSpPr txBox="1">
            <a:spLocks noChangeAspect="1" noChangeArrowheads="1"/>
          </xdr:cNvSpPr>
        </xdr:nvSpPr>
        <xdr:spPr bwMode="auto">
          <a:xfrm>
            <a:off x="8255" y="6716"/>
            <a:ext cx="1915" cy="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Treibhausgase</a:t>
            </a:r>
          </a:p>
          <a:p>
            <a:pPr algn="l" rtl="0">
              <a:defRPr sz="1000"/>
            </a:pP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0" name="AutoShape 22"/>
          <xdr:cNvSpPr>
            <a:spLocks noChangeAspect="1" noChangeArrowheads="1"/>
          </xdr:cNvSpPr>
        </xdr:nvSpPr>
        <xdr:spPr bwMode="auto">
          <a:xfrm rot="3000000">
            <a:off x="1735" y="5443"/>
            <a:ext cx="2961" cy="217"/>
          </a:xfrm>
          <a:prstGeom prst="homePlate">
            <a:avLst>
              <a:gd name="adj" fmla="val 64120"/>
            </a:avLst>
          </a:prstGeom>
          <a:solidFill>
            <a:srgbClr val="FABF8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2"/>
  <sheetViews>
    <sheetView tabSelected="1" zoomScaleNormal="100" workbookViewId="0">
      <selection activeCell="B3" sqref="B3"/>
    </sheetView>
  </sheetViews>
  <sheetFormatPr baseColWidth="10" defaultRowHeight="12.75"/>
  <cols>
    <col min="1" max="1" width="58.83203125" customWidth="1"/>
    <col min="2" max="2" width="21" customWidth="1"/>
    <col min="4" max="4" width="12" customWidth="1"/>
  </cols>
  <sheetData>
    <row r="1" spans="1:25" ht="15.75">
      <c r="A1" s="7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5.7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5.75">
      <c r="A3" s="7" t="s">
        <v>33</v>
      </c>
      <c r="B3" s="23">
        <v>3.8399999999999999E+26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.75">
      <c r="A4" s="4" t="s">
        <v>35</v>
      </c>
      <c r="B4" s="2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5.75">
      <c r="A5" s="18" t="s">
        <v>37</v>
      </c>
      <c r="B5" s="2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5.75">
      <c r="A6" s="4" t="s">
        <v>3</v>
      </c>
      <c r="B6" s="17" t="e">
        <f>ROUND(B3/(4*B8*(B4*1000)^2),0)</f>
        <v>#DIV/0!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.75">
      <c r="A7" s="4" t="s">
        <v>16</v>
      </c>
      <c r="B7" s="6">
        <v>5.6699999999999998E-8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5.75">
      <c r="A8" s="4" t="s">
        <v>20</v>
      </c>
      <c r="B8" s="27">
        <f>PI()</f>
        <v>3.1415926535897931</v>
      </c>
      <c r="C8" s="4"/>
      <c r="D8" s="4"/>
      <c r="E8" s="4"/>
      <c r="F8" s="4"/>
      <c r="G8" s="4"/>
      <c r="H8" s="9" t="str">
        <f>B16 &amp; " %"</f>
        <v xml:space="preserve"> %</v>
      </c>
      <c r="I8" s="4"/>
      <c r="J8" s="4"/>
      <c r="K8" s="4"/>
      <c r="L8" s="4"/>
      <c r="M8" s="4"/>
      <c r="N8" s="4"/>
      <c r="O8" s="4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.75">
      <c r="A9" s="4"/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5.75">
      <c r="A10" s="7" t="s">
        <v>32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5.75">
      <c r="A11" s="4" t="s">
        <v>34</v>
      </c>
      <c r="B11" s="6">
        <f>B8*(B5*1000)^2</f>
        <v>0</v>
      </c>
      <c r="C11" s="4"/>
      <c r="D11" s="4"/>
      <c r="E11" s="4"/>
      <c r="F11" s="4"/>
      <c r="G11" s="4"/>
      <c r="H11" s="4"/>
      <c r="I11" s="10" t="str">
        <f>B17 &amp; " % "</f>
        <v xml:space="preserve"> % </v>
      </c>
      <c r="J11" s="4"/>
      <c r="K11" s="4"/>
      <c r="L11" s="4"/>
      <c r="M11" s="4"/>
      <c r="N11" s="4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5.75">
      <c r="A12" s="5"/>
      <c r="B12" s="4"/>
      <c r="C12" s="4"/>
      <c r="D12" s="4"/>
      <c r="E12" s="4"/>
      <c r="F12" s="4"/>
      <c r="G12" s="4"/>
      <c r="H12" s="4"/>
      <c r="I12" s="4"/>
      <c r="J12" s="16" t="str">
        <f>B27&amp; " % "</f>
        <v xml:space="preserve"> % </v>
      </c>
      <c r="K12" s="4"/>
      <c r="L12" s="11"/>
      <c r="M12" s="4"/>
      <c r="N12" s="4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75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11" t="str">
        <f>B29&amp; " % "</f>
        <v xml:space="preserve"> % </v>
      </c>
      <c r="M13" s="4"/>
      <c r="N13" s="4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75">
      <c r="A14" s="4" t="s">
        <v>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75">
      <c r="A15" s="4" t="s">
        <v>5</v>
      </c>
      <c r="B15" s="6" t="e">
        <f>B6*B11</f>
        <v>#DIV/0!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.75">
      <c r="A16" s="4" t="s">
        <v>27</v>
      </c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75">
      <c r="A17" s="4" t="s">
        <v>14</v>
      </c>
      <c r="B17" s="1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7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.75">
      <c r="A19" s="4" t="s">
        <v>23</v>
      </c>
      <c r="B19" s="4">
        <f>100-(B17+B16)</f>
        <v>100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.7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75">
      <c r="A21" s="4" t="s">
        <v>24</v>
      </c>
      <c r="B21" s="8" t="e">
        <f>B15*B19/100</f>
        <v>#DIV/0!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75">
      <c r="A22" s="4"/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75">
      <c r="A23" s="7" t="s">
        <v>8</v>
      </c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11" t="str">
        <f>B31&amp; " % "</f>
        <v xml:space="preserve"> % </v>
      </c>
      <c r="N23" s="4"/>
      <c r="O23" s="4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75">
      <c r="A24" s="4" t="s">
        <v>9</v>
      </c>
      <c r="B24" s="6" t="e">
        <f>B21</f>
        <v>#DIV/0!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75">
      <c r="A25" s="4"/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75">
      <c r="A26" s="4" t="s">
        <v>10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75">
      <c r="A27" s="4" t="s">
        <v>15</v>
      </c>
      <c r="B27" s="1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75">
      <c r="A28" s="4" t="s">
        <v>11</v>
      </c>
      <c r="B28" s="4">
        <f>100-B27</f>
        <v>100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.75">
      <c r="A29" s="4" t="s">
        <v>12</v>
      </c>
      <c r="B29" s="2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.75">
      <c r="A31" s="4" t="s">
        <v>28</v>
      </c>
      <c r="B31" s="2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7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75">
      <c r="A33" s="4" t="s">
        <v>17</v>
      </c>
      <c r="B33" s="6" t="e">
        <f>B19/100*0.25*B6/(1-B31/100)</f>
        <v>#DIV/0!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6.5" thickBot="1">
      <c r="A35" s="4" t="s">
        <v>18</v>
      </c>
      <c r="B35" s="4" t="e">
        <f>ROUND((B33/B7)^(1/4),0)</f>
        <v>#DIV/0!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6.5" thickBot="1">
      <c r="A36" s="7" t="s">
        <v>19</v>
      </c>
      <c r="B36" s="25" t="e">
        <f>B35-273</f>
        <v>#DIV/0!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5.7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7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7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7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7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7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7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7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.7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5.7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5.7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.7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5.7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5.7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5.7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5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5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5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5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5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5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5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5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5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5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5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5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5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5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5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5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5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5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5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5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5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5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5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5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5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5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5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5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5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5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5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5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5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5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5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5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C57"/>
  <sheetViews>
    <sheetView workbookViewId="0">
      <selection activeCell="B3" sqref="B3"/>
    </sheetView>
  </sheetViews>
  <sheetFormatPr baseColWidth="10" defaultRowHeight="15.75"/>
  <cols>
    <col min="1" max="1" width="58.83203125" customWidth="1"/>
    <col min="2" max="2" width="21" style="2" customWidth="1"/>
  </cols>
  <sheetData>
    <row r="1" spans="1:81">
      <c r="A1" s="7" t="s">
        <v>1</v>
      </c>
      <c r="B1" s="4"/>
      <c r="C1" s="2"/>
      <c r="D1" s="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</row>
    <row r="2" spans="1:81">
      <c r="A2" s="7"/>
      <c r="B2" s="4"/>
      <c r="C2" s="2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1:81">
      <c r="A3" s="7" t="s">
        <v>33</v>
      </c>
      <c r="B3" s="23">
        <v>3.8399999999999999E+26</v>
      </c>
      <c r="C3" s="2"/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1">
      <c r="A4" s="4" t="s">
        <v>35</v>
      </c>
      <c r="B4" s="24">
        <v>149500000</v>
      </c>
      <c r="C4" s="5"/>
      <c r="D4" s="2"/>
      <c r="E4" s="5"/>
      <c r="F4" s="5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>
      <c r="A5" s="18" t="s">
        <v>36</v>
      </c>
      <c r="B5" s="26">
        <v>6378</v>
      </c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1:81">
      <c r="A6" s="4" t="s">
        <v>3</v>
      </c>
      <c r="B6" s="17">
        <f>ROUND(B3/(4*B8*(B4*1000)^2),0)</f>
        <v>1367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>
      <c r="A7" s="4" t="s">
        <v>16</v>
      </c>
      <c r="B7" s="6">
        <v>5.6699999999999998E-8</v>
      </c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</row>
    <row r="8" spans="1:81">
      <c r="A8" s="4" t="s">
        <v>20</v>
      </c>
      <c r="B8" s="27">
        <f>PI()</f>
        <v>3.1415926535897931</v>
      </c>
      <c r="C8" s="2"/>
      <c r="D8" s="4"/>
      <c r="E8" s="4"/>
      <c r="F8" s="4"/>
      <c r="G8" s="4"/>
      <c r="H8" s="9" t="str">
        <f>B16 &amp; " %"</f>
        <v>0 %</v>
      </c>
      <c r="I8" s="4"/>
      <c r="J8" s="4"/>
      <c r="K8" s="4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1:81">
      <c r="A9" s="4"/>
      <c r="B9" s="6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</row>
    <row r="10" spans="1:81">
      <c r="A10" s="7" t="s">
        <v>4</v>
      </c>
      <c r="B10" s="4"/>
      <c r="C10" s="12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</row>
    <row r="11" spans="1:81">
      <c r="A11" s="4" t="s">
        <v>34</v>
      </c>
      <c r="B11" s="6">
        <f>B8*(B5*1000)^2</f>
        <v>127796483130631.37</v>
      </c>
      <c r="C11" s="5"/>
      <c r="D11" s="4"/>
      <c r="E11" s="4"/>
      <c r="F11" s="4"/>
      <c r="G11" s="4"/>
      <c r="H11" s="4"/>
      <c r="I11" s="10" t="str">
        <f>B17 &amp; " % "</f>
        <v xml:space="preserve">0 % </v>
      </c>
      <c r="J11" s="4"/>
      <c r="K11" s="4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</row>
    <row r="12" spans="1:81">
      <c r="A12" s="5"/>
      <c r="B12" s="4"/>
      <c r="C12" s="5"/>
      <c r="D12" s="4"/>
      <c r="E12" s="4"/>
      <c r="F12" s="4"/>
      <c r="G12" s="4"/>
      <c r="H12" s="4"/>
      <c r="I12" s="4"/>
      <c r="J12" s="16" t="str">
        <f>B27&amp; " % "</f>
        <v xml:space="preserve">100 % </v>
      </c>
      <c r="K12" s="4"/>
      <c r="L12" s="11"/>
      <c r="M12" s="4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1:81">
      <c r="A13" s="7" t="s">
        <v>7</v>
      </c>
      <c r="B13" s="4"/>
      <c r="C13" s="2"/>
      <c r="D13" s="4"/>
      <c r="E13" s="4"/>
      <c r="F13" s="4"/>
      <c r="G13" s="4"/>
      <c r="H13" s="4"/>
      <c r="I13" s="4"/>
      <c r="J13" s="4"/>
      <c r="K13" s="4"/>
      <c r="L13" s="11" t="str">
        <f>B29&amp; " % "</f>
        <v xml:space="preserve">0 % </v>
      </c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</row>
    <row r="14" spans="1:81">
      <c r="A14" s="4" t="s">
        <v>2</v>
      </c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1:81">
      <c r="A15" s="4" t="s">
        <v>5</v>
      </c>
      <c r="B15" s="6">
        <f>B6*B11</f>
        <v>1.7469779243957309E+17</v>
      </c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1:81">
      <c r="A16" s="4" t="s">
        <v>27</v>
      </c>
      <c r="B16" s="13">
        <v>0</v>
      </c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</row>
    <row r="17" spans="1:81">
      <c r="A17" s="4" t="s">
        <v>14</v>
      </c>
      <c r="B17" s="14">
        <v>0</v>
      </c>
      <c r="C17" s="2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</row>
    <row r="18" spans="1:81">
      <c r="A18" s="4"/>
      <c r="B18" s="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1:81">
      <c r="A19" s="4" t="s">
        <v>13</v>
      </c>
      <c r="B19" s="4">
        <f>100-(B17+B16)</f>
        <v>100</v>
      </c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</row>
    <row r="20" spans="1:81">
      <c r="A20" s="4"/>
      <c r="B20" s="4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1:81">
      <c r="A21" s="4" t="s">
        <v>6</v>
      </c>
      <c r="B21" s="6">
        <f>B15*B19/100</f>
        <v>1.7469779243957309E+17</v>
      </c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</row>
    <row r="22" spans="1:81">
      <c r="A22" s="4"/>
      <c r="B22" s="6"/>
      <c r="C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</row>
    <row r="23" spans="1:81">
      <c r="A23" s="7" t="s">
        <v>8</v>
      </c>
      <c r="B23" s="6"/>
      <c r="C23" s="5"/>
      <c r="D23" s="4"/>
      <c r="E23" s="4"/>
      <c r="F23" s="4"/>
      <c r="G23" s="4"/>
      <c r="H23" s="4"/>
      <c r="I23" s="4"/>
      <c r="J23" s="4"/>
      <c r="K23" s="4"/>
      <c r="L23" s="4"/>
      <c r="M23" s="11" t="str">
        <f>B31&amp; " % "</f>
        <v xml:space="preserve">0 % 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</row>
    <row r="24" spans="1:81">
      <c r="A24" s="4" t="s">
        <v>9</v>
      </c>
      <c r="B24" s="6">
        <f>B21</f>
        <v>1.7469779243957309E+17</v>
      </c>
      <c r="C24" s="12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</row>
    <row r="25" spans="1:81">
      <c r="A25" s="4"/>
      <c r="B25" s="6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</row>
    <row r="26" spans="1:81">
      <c r="A26" s="4" t="s">
        <v>10</v>
      </c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</row>
    <row r="27" spans="1:81">
      <c r="A27" s="4" t="s">
        <v>15</v>
      </c>
      <c r="B27" s="15">
        <v>100</v>
      </c>
      <c r="C27" s="2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</row>
    <row r="28" spans="1:81">
      <c r="A28" s="4" t="s">
        <v>11</v>
      </c>
      <c r="B28" s="4">
        <f>100-B27</f>
        <v>0</v>
      </c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</row>
    <row r="29" spans="1:81">
      <c r="A29" s="4" t="s">
        <v>12</v>
      </c>
      <c r="B29" s="20">
        <v>0</v>
      </c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</row>
    <row r="30" spans="1:81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</row>
    <row r="31" spans="1:81">
      <c r="A31" s="4" t="s">
        <v>28</v>
      </c>
      <c r="B31" s="20">
        <f>B28-B29</f>
        <v>0</v>
      </c>
      <c r="C31" s="2"/>
      <c r="D31" s="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</row>
    <row r="32" spans="1:81">
      <c r="A32" s="4"/>
      <c r="B32" s="4"/>
      <c r="C32" s="5"/>
      <c r="D32" s="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1:81">
      <c r="A33" s="4" t="s">
        <v>17</v>
      </c>
      <c r="B33" s="6">
        <f>B19/100*0.25*B6/(1-B31/100)</f>
        <v>341.75</v>
      </c>
      <c r="C33" s="5"/>
      <c r="D33" s="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</row>
    <row r="34" spans="1:81">
      <c r="A34" s="4"/>
      <c r="B34" s="4"/>
      <c r="C34" s="5"/>
      <c r="D34" s="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ht="16.5" thickBot="1">
      <c r="A35" s="4" t="s">
        <v>18</v>
      </c>
      <c r="B35" s="4">
        <f>ROUND((B33/B7)^(1/4),0)</f>
        <v>279</v>
      </c>
      <c r="D35" s="2"/>
    </row>
    <row r="36" spans="1:81" ht="16.5" thickBot="1">
      <c r="A36" s="7" t="s">
        <v>19</v>
      </c>
      <c r="B36" s="25">
        <f>B35-273</f>
        <v>6</v>
      </c>
      <c r="C36" s="2"/>
      <c r="D36" s="2"/>
    </row>
    <row r="37" spans="1:81">
      <c r="B37"/>
      <c r="D37" s="3"/>
    </row>
    <row r="38" spans="1:81">
      <c r="B38"/>
      <c r="C38" s="1"/>
      <c r="D38" s="3"/>
    </row>
    <row r="39" spans="1:81">
      <c r="B39"/>
      <c r="D39" s="2"/>
    </row>
    <row r="40" spans="1:81">
      <c r="B40"/>
      <c r="D40" s="3"/>
    </row>
    <row r="41" spans="1:81">
      <c r="B41"/>
      <c r="C41" s="2"/>
      <c r="D41" s="2"/>
    </row>
    <row r="42" spans="1:81">
      <c r="B42"/>
      <c r="D42" s="2"/>
    </row>
    <row r="43" spans="1:81">
      <c r="B43"/>
      <c r="D43" s="2"/>
    </row>
    <row r="44" spans="1:81">
      <c r="B44"/>
      <c r="D44" s="2"/>
    </row>
    <row r="45" spans="1:81">
      <c r="B45"/>
      <c r="C45" s="2"/>
      <c r="D45" s="2"/>
    </row>
    <row r="46" spans="1:81">
      <c r="B46"/>
      <c r="D46" s="2"/>
    </row>
    <row r="47" spans="1:81">
      <c r="B47"/>
      <c r="D47" s="2"/>
    </row>
    <row r="48" spans="1:81">
      <c r="B48"/>
      <c r="D48" s="2"/>
    </row>
    <row r="49" spans="2:5">
      <c r="B49"/>
      <c r="D49" s="2"/>
    </row>
    <row r="50" spans="2:5">
      <c r="B50"/>
      <c r="C50" s="2"/>
      <c r="D50" s="2"/>
    </row>
    <row r="51" spans="2:5">
      <c r="B51"/>
      <c r="D51" s="3"/>
    </row>
    <row r="52" spans="2:5">
      <c r="B52"/>
      <c r="C52" s="1"/>
      <c r="D52" s="3"/>
    </row>
    <row r="53" spans="2:5">
      <c r="B53"/>
      <c r="D53" s="2"/>
      <c r="E53" t="s">
        <v>0</v>
      </c>
    </row>
    <row r="54" spans="2:5">
      <c r="B54"/>
      <c r="D54" s="3"/>
    </row>
    <row r="55" spans="2:5">
      <c r="B55"/>
      <c r="C55" s="2"/>
      <c r="D55" s="2"/>
    </row>
    <row r="56" spans="2:5">
      <c r="B56"/>
      <c r="D56" s="2"/>
    </row>
    <row r="57" spans="2:5">
      <c r="B57"/>
      <c r="D57" s="2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S80"/>
  <sheetViews>
    <sheetView workbookViewId="0">
      <selection activeCell="B3" sqref="B3"/>
    </sheetView>
  </sheetViews>
  <sheetFormatPr baseColWidth="10" defaultRowHeight="15.75"/>
  <cols>
    <col min="1" max="1" width="58.83203125" style="5" customWidth="1"/>
    <col min="2" max="2" width="21" customWidth="1"/>
  </cols>
  <sheetData>
    <row r="1" spans="1:97">
      <c r="A1" s="7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</row>
    <row r="2" spans="1:97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</row>
    <row r="3" spans="1:97">
      <c r="A3" s="7" t="s">
        <v>33</v>
      </c>
      <c r="B3" s="23">
        <v>3.8399999999999999E+26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</row>
    <row r="4" spans="1:97">
      <c r="A4" s="4" t="s">
        <v>35</v>
      </c>
      <c r="B4" s="24">
        <v>149500000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</row>
    <row r="5" spans="1:97">
      <c r="A5" s="18" t="s">
        <v>36</v>
      </c>
      <c r="B5" s="26">
        <v>6378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</row>
    <row r="6" spans="1:97">
      <c r="A6" s="4" t="s">
        <v>3</v>
      </c>
      <c r="B6" s="17">
        <f>ROUND(B3/(4*B8*(B4*1000)^2),0)</f>
        <v>1367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</row>
    <row r="7" spans="1:97">
      <c r="A7" s="4" t="s">
        <v>16</v>
      </c>
      <c r="B7" s="6">
        <v>5.6699999999999998E-8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</row>
    <row r="8" spans="1:97">
      <c r="A8" s="4" t="s">
        <v>20</v>
      </c>
      <c r="B8" s="27">
        <f>PI()</f>
        <v>3.1415926535897931</v>
      </c>
      <c r="C8" s="4"/>
      <c r="D8" s="4"/>
      <c r="E8" s="4"/>
      <c r="F8" s="4"/>
      <c r="G8" s="4"/>
      <c r="H8" s="9" t="str">
        <f>B16 &amp; " %"</f>
        <v>30 %</v>
      </c>
      <c r="I8" s="4"/>
      <c r="J8" s="4"/>
      <c r="K8" s="4"/>
      <c r="L8" s="4"/>
      <c r="M8" s="4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</row>
    <row r="9" spans="1:97">
      <c r="A9" s="4"/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</row>
    <row r="10" spans="1:97">
      <c r="A10" s="7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</row>
    <row r="11" spans="1:97">
      <c r="A11" s="4" t="s">
        <v>34</v>
      </c>
      <c r="B11" s="6">
        <f>B8*B5^2</f>
        <v>127796483.13063137</v>
      </c>
      <c r="C11" s="4"/>
      <c r="D11" s="4"/>
      <c r="E11" s="4"/>
      <c r="F11" s="4"/>
      <c r="G11" s="4"/>
      <c r="H11" s="4"/>
      <c r="I11" s="10" t="str">
        <f>B17 &amp; " % "</f>
        <v xml:space="preserve">10 % </v>
      </c>
      <c r="J11" s="4"/>
      <c r="K11" s="4"/>
      <c r="L11" s="4"/>
      <c r="M11" s="4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</row>
    <row r="12" spans="1:97">
      <c r="B12" s="4"/>
      <c r="C12" s="4"/>
      <c r="D12" s="4"/>
      <c r="E12" s="4"/>
      <c r="F12" s="4"/>
      <c r="G12" s="4"/>
      <c r="H12" s="4"/>
      <c r="I12" s="4"/>
      <c r="J12" s="16" t="str">
        <f>B27&amp; " % "</f>
        <v xml:space="preserve">100 % </v>
      </c>
      <c r="K12" s="4"/>
      <c r="L12" s="11"/>
      <c r="M12" s="4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</row>
    <row r="13" spans="1:97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11" t="str">
        <f>B29&amp; " % "</f>
        <v xml:space="preserve">0 % </v>
      </c>
      <c r="M13" s="4"/>
      <c r="N13" s="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</row>
    <row r="14" spans="1:97">
      <c r="A14" s="4" t="s">
        <v>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</row>
    <row r="15" spans="1:97">
      <c r="A15" s="4" t="s">
        <v>5</v>
      </c>
      <c r="B15" s="6">
        <f>B6*B11</f>
        <v>174697792439.57309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</row>
    <row r="16" spans="1:97">
      <c r="A16" s="4" t="s">
        <v>27</v>
      </c>
      <c r="B16" s="13">
        <v>30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</row>
    <row r="17" spans="1:97">
      <c r="A17" s="4" t="s">
        <v>14</v>
      </c>
      <c r="B17" s="14">
        <v>10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</row>
    <row r="18" spans="1:9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</row>
    <row r="19" spans="1:97">
      <c r="A19" s="4" t="s">
        <v>13</v>
      </c>
      <c r="B19" s="4">
        <f>100-(B17+B16)</f>
        <v>60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</row>
    <row r="20" spans="1:9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</row>
    <row r="21" spans="1:97">
      <c r="A21" s="4" t="s">
        <v>6</v>
      </c>
      <c r="B21" s="6">
        <f>B15*B19/100</f>
        <v>104818675463.74385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</row>
    <row r="22" spans="1:97">
      <c r="A22" s="4"/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</row>
    <row r="23" spans="1:97">
      <c r="A23" s="7" t="s">
        <v>8</v>
      </c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11" t="str">
        <f>B31&amp; " % "</f>
        <v xml:space="preserve">0 % </v>
      </c>
      <c r="N23" s="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</row>
    <row r="24" spans="1:97">
      <c r="A24" s="4" t="s">
        <v>9</v>
      </c>
      <c r="B24" s="6">
        <f>B21</f>
        <v>104818675463.74385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</row>
    <row r="25" spans="1:97">
      <c r="A25" s="4"/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</row>
    <row r="26" spans="1:97">
      <c r="A26" s="4" t="s">
        <v>10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</row>
    <row r="27" spans="1:97">
      <c r="A27" s="4" t="s">
        <v>15</v>
      </c>
      <c r="B27" s="15">
        <v>100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</row>
    <row r="28" spans="1:97">
      <c r="A28" s="4" t="s">
        <v>11</v>
      </c>
      <c r="B28" s="4">
        <f>100-B27</f>
        <v>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</row>
    <row r="29" spans="1:97">
      <c r="A29" s="4" t="s">
        <v>12</v>
      </c>
      <c r="B29" s="20"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</row>
    <row r="30" spans="1:9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</row>
    <row r="31" spans="1:97">
      <c r="A31" s="4" t="s">
        <v>28</v>
      </c>
      <c r="B31" s="20">
        <f>B28-B29</f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</row>
    <row r="32" spans="1:9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</row>
    <row r="33" spans="1:97">
      <c r="A33" s="4" t="s">
        <v>17</v>
      </c>
      <c r="B33" s="6">
        <f>B19/100*0.25*B6/(1-B31/100)</f>
        <v>205.04999999999998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</row>
    <row r="34" spans="1:9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</row>
    <row r="35" spans="1:97" ht="16.5" thickBot="1">
      <c r="A35" s="4" t="s">
        <v>18</v>
      </c>
      <c r="B35" s="4">
        <f>ROUND((B33/B7)^(1/4),0)</f>
        <v>245</v>
      </c>
      <c r="C35" s="4"/>
      <c r="D35" s="4"/>
      <c r="E35" s="7"/>
      <c r="F35" s="4"/>
      <c r="G35" s="4"/>
      <c r="H35" s="4"/>
      <c r="I35" s="4"/>
      <c r="J35" s="4"/>
      <c r="K35" s="4"/>
      <c r="L35" s="4"/>
      <c r="M35" s="4"/>
      <c r="N35" s="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</row>
    <row r="36" spans="1:97" ht="16.5" thickBot="1">
      <c r="A36" s="7" t="s">
        <v>19</v>
      </c>
      <c r="B36" s="25">
        <f>B35-273</f>
        <v>-28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</row>
    <row r="37" spans="1:9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</row>
    <row r="38" spans="1:9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1:97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</row>
    <row r="40" spans="1:97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</row>
    <row r="41" spans="1:97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1:97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</row>
    <row r="43" spans="1:97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</row>
    <row r="44" spans="1:9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</row>
    <row r="45" spans="1:9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</row>
    <row r="46" spans="1:97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</row>
    <row r="47" spans="1:97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</row>
    <row r="48" spans="1:97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</row>
    <row r="49" spans="2:97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</row>
    <row r="50" spans="2:97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</row>
    <row r="51" spans="2:97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</row>
    <row r="52" spans="2:97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</row>
    <row r="53" spans="2:97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</row>
    <row r="54" spans="2:97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</row>
    <row r="55" spans="2:97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</row>
    <row r="56" spans="2:97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</row>
    <row r="57" spans="2:97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</row>
    <row r="58" spans="2:97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</row>
    <row r="59" spans="2:97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</row>
    <row r="60" spans="2:97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</row>
    <row r="61" spans="2:97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</row>
    <row r="62" spans="2:97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</row>
    <row r="63" spans="2:97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</row>
    <row r="64" spans="2:97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</row>
    <row r="65" spans="2:97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</row>
    <row r="66" spans="2:97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</row>
    <row r="67" spans="2:97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</row>
    <row r="68" spans="2:97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</row>
    <row r="69" spans="2:97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</row>
    <row r="70" spans="2:97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</row>
    <row r="71" spans="2:97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</row>
    <row r="72" spans="2:97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</row>
    <row r="73" spans="2:97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</row>
    <row r="74" spans="2:97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</row>
    <row r="75" spans="2:97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</row>
    <row r="76" spans="2:97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</row>
    <row r="77" spans="2:97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</row>
    <row r="78" spans="2:97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</row>
    <row r="79" spans="2:97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</row>
    <row r="80" spans="2:97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72"/>
  <sheetViews>
    <sheetView workbookViewId="0">
      <selection activeCell="B3" sqref="B3"/>
    </sheetView>
  </sheetViews>
  <sheetFormatPr baseColWidth="10" defaultRowHeight="12.75"/>
  <cols>
    <col min="1" max="1" width="58.83203125" customWidth="1"/>
    <col min="2" max="2" width="21" customWidth="1"/>
  </cols>
  <sheetData>
    <row r="1" spans="1:25" ht="15.75">
      <c r="A1" s="7" t="s">
        <v>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5.75">
      <c r="A2" s="7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5.75">
      <c r="A3" s="7" t="s">
        <v>33</v>
      </c>
      <c r="B3" s="23">
        <v>3.8399999999999999E+26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.75">
      <c r="A4" s="4" t="s">
        <v>35</v>
      </c>
      <c r="B4" s="24">
        <v>149500000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5.75">
      <c r="A5" s="18" t="s">
        <v>36</v>
      </c>
      <c r="B5" s="26">
        <v>6378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5.75">
      <c r="A6" s="4" t="s">
        <v>3</v>
      </c>
      <c r="B6" s="17">
        <f>ROUND(B3/(4*B8*(B4*1000)^2),0)</f>
        <v>1367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.75">
      <c r="A7" s="4" t="s">
        <v>16</v>
      </c>
      <c r="B7" s="6">
        <v>5.6699999999999998E-8</v>
      </c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5.75">
      <c r="A8" s="4" t="s">
        <v>20</v>
      </c>
      <c r="B8" s="27">
        <f>PI()</f>
        <v>3.1415926535897931</v>
      </c>
      <c r="C8" s="5"/>
      <c r="D8" s="4"/>
      <c r="E8" s="4"/>
      <c r="F8" s="4"/>
      <c r="G8" s="4"/>
      <c r="H8" s="9" t="str">
        <f>B16 &amp; " %"</f>
        <v>30 %</v>
      </c>
      <c r="I8" s="4"/>
      <c r="J8" s="4"/>
      <c r="K8" s="4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.75">
      <c r="A9" s="4"/>
      <c r="B9" s="6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5.75">
      <c r="A10" s="7" t="s">
        <v>4</v>
      </c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5.75">
      <c r="A11" s="4" t="s">
        <v>34</v>
      </c>
      <c r="B11" s="6">
        <f>B8*(B5*1000)^2</f>
        <v>127796483130631.37</v>
      </c>
      <c r="C11" s="5"/>
      <c r="D11" s="4"/>
      <c r="E11" s="4"/>
      <c r="F11" s="4"/>
      <c r="G11" s="4"/>
      <c r="H11" s="4"/>
      <c r="I11" s="10" t="str">
        <f>B17 &amp; " % "</f>
        <v xml:space="preserve">10 % </v>
      </c>
      <c r="J11" s="4"/>
      <c r="K11" s="4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5.75">
      <c r="A12" s="5"/>
      <c r="B12" s="4"/>
      <c r="C12" s="5"/>
      <c r="D12" s="4"/>
      <c r="E12" s="4"/>
      <c r="F12" s="4"/>
      <c r="G12" s="4"/>
      <c r="H12" s="4"/>
      <c r="I12" s="4"/>
      <c r="J12" s="16" t="str">
        <f>B27&amp; " % "</f>
        <v xml:space="preserve">12 % </v>
      </c>
      <c r="K12" s="4"/>
      <c r="L12" s="11"/>
      <c r="M12" s="4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75">
      <c r="A13" s="7" t="s">
        <v>7</v>
      </c>
      <c r="B13" s="4"/>
      <c r="C13" s="5"/>
      <c r="D13" s="4"/>
      <c r="E13" s="4"/>
      <c r="F13" s="4"/>
      <c r="G13" s="4"/>
      <c r="H13" s="4"/>
      <c r="I13" s="4"/>
      <c r="J13" s="4"/>
      <c r="K13" s="4"/>
      <c r="L13" s="11" t="str">
        <f>B29&amp; " % "</f>
        <v xml:space="preserve">44 % </v>
      </c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75">
      <c r="A14" s="4" t="s">
        <v>2</v>
      </c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75">
      <c r="A15" s="4" t="s">
        <v>5</v>
      </c>
      <c r="B15" s="6">
        <f>B6*B11</f>
        <v>1.7469779243957309E+17</v>
      </c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.75">
      <c r="A16" s="4" t="s">
        <v>27</v>
      </c>
      <c r="B16" s="13">
        <v>30</v>
      </c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75">
      <c r="A17" s="4" t="s">
        <v>14</v>
      </c>
      <c r="B17" s="14">
        <v>10</v>
      </c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75">
      <c r="A18" s="4"/>
      <c r="B18" s="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.75">
      <c r="A19" s="4" t="s">
        <v>13</v>
      </c>
      <c r="B19" s="4">
        <f>100-(B17+B16)</f>
        <v>60</v>
      </c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.75">
      <c r="A20" s="4"/>
      <c r="B20" s="4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75">
      <c r="A21" s="4" t="s">
        <v>6</v>
      </c>
      <c r="B21" s="6">
        <f>B15*B19/100</f>
        <v>1.0481867546374386E+17</v>
      </c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75">
      <c r="A22" s="4"/>
      <c r="B22" s="6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75">
      <c r="A23" s="7" t="s">
        <v>8</v>
      </c>
      <c r="B23" s="6"/>
      <c r="C23" s="5"/>
      <c r="D23" s="4"/>
      <c r="E23" s="4"/>
      <c r="F23" s="4"/>
      <c r="G23" s="4"/>
      <c r="H23" s="4"/>
      <c r="I23" s="4"/>
      <c r="J23" s="4"/>
      <c r="K23" s="4"/>
      <c r="L23" s="4"/>
      <c r="M23" s="11" t="str">
        <f>B31&amp; " % "</f>
        <v xml:space="preserve">44 % 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75">
      <c r="A24" s="4" t="s">
        <v>9</v>
      </c>
      <c r="B24" s="6">
        <f>B21</f>
        <v>1.0481867546374386E+17</v>
      </c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75">
      <c r="A25" s="4"/>
      <c r="B25" s="6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75">
      <c r="A26" s="4" t="s">
        <v>10</v>
      </c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75">
      <c r="A27" s="4" t="s">
        <v>15</v>
      </c>
      <c r="B27" s="15">
        <v>12</v>
      </c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75">
      <c r="A28" s="4" t="s">
        <v>11</v>
      </c>
      <c r="B28" s="4">
        <f>100-B27</f>
        <v>88</v>
      </c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.75">
      <c r="A29" s="4" t="s">
        <v>12</v>
      </c>
      <c r="B29" s="20">
        <v>44</v>
      </c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.75">
      <c r="A31" s="4" t="s">
        <v>28</v>
      </c>
      <c r="B31" s="20">
        <f>B28-B29</f>
        <v>44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75">
      <c r="A32" s="4"/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75">
      <c r="A33" s="4" t="s">
        <v>17</v>
      </c>
      <c r="B33" s="6">
        <f>B19/100*0.25*B6/(1-B31/100)</f>
        <v>366.16071428571422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75">
      <c r="A34" s="4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6.5" thickBot="1">
      <c r="A35" s="4" t="s">
        <v>18</v>
      </c>
      <c r="B35" s="4">
        <f>ROUND((B33/B7)^(1/4),0)</f>
        <v>283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6.5" thickBot="1">
      <c r="A36" s="7" t="s">
        <v>19</v>
      </c>
      <c r="B36" s="25">
        <f>B35-273</f>
        <v>10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5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7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7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7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7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7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7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.7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5.7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5.7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.7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5.7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5.7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5.7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5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5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5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5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5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5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5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5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5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5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5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5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5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5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5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5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5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5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5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5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5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5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5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5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5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5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5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5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5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5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5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5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5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5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5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5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418"/>
  <sheetViews>
    <sheetView workbookViewId="0">
      <selection activeCell="B3" sqref="B3"/>
    </sheetView>
  </sheetViews>
  <sheetFormatPr baseColWidth="10" defaultRowHeight="12.75"/>
  <cols>
    <col min="1" max="1" width="58.83203125" customWidth="1"/>
    <col min="2" max="2" width="21" customWidth="1"/>
  </cols>
  <sheetData>
    <row r="1" spans="1:49" ht="15.75">
      <c r="A1" s="7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ht="15.7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ht="15.75">
      <c r="A3" s="7" t="s">
        <v>33</v>
      </c>
      <c r="B3" s="23">
        <v>3.8399999999999999E+26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ht="15.75">
      <c r="A4" s="4" t="s">
        <v>35</v>
      </c>
      <c r="B4" s="24">
        <v>57910000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ht="15.75">
      <c r="A5" s="18" t="s">
        <v>39</v>
      </c>
      <c r="B5" s="26">
        <v>2440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ht="15.75">
      <c r="A6" s="4" t="s">
        <v>3</v>
      </c>
      <c r="B6" s="17">
        <f>ROUND(B3/(4*B8*(B4*1000)^2),0)</f>
        <v>9112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5.75">
      <c r="A7" s="4" t="s">
        <v>16</v>
      </c>
      <c r="B7" s="6">
        <v>5.6699999999999998E-8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ht="15.75">
      <c r="A8" s="4" t="s">
        <v>20</v>
      </c>
      <c r="B8" s="27">
        <f>PI()</f>
        <v>3.1415926535897931</v>
      </c>
      <c r="C8" s="4"/>
      <c r="D8" s="4"/>
      <c r="E8" s="4"/>
      <c r="F8" s="4"/>
      <c r="G8" s="4"/>
      <c r="H8" s="9" t="str">
        <f>B16 &amp; " %"</f>
        <v>0 %</v>
      </c>
      <c r="I8" s="4"/>
      <c r="J8" s="4"/>
      <c r="K8" s="4"/>
      <c r="L8" s="4"/>
      <c r="M8" s="4"/>
      <c r="N8" s="4"/>
      <c r="O8" s="4"/>
      <c r="P8" s="4"/>
      <c r="Q8" s="4"/>
      <c r="R8" s="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ht="15.75">
      <c r="A9" s="4"/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ht="15.75">
      <c r="A10" s="7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ht="15.75">
      <c r="A11" s="4" t="s">
        <v>34</v>
      </c>
      <c r="B11" s="6">
        <f>B8*(B5*1000)^2</f>
        <v>18703786022412.191</v>
      </c>
      <c r="C11" s="4"/>
      <c r="D11" s="4"/>
      <c r="E11" s="4"/>
      <c r="F11" s="4"/>
      <c r="G11" s="4"/>
      <c r="H11" s="4"/>
      <c r="I11" s="10" t="str">
        <f>B17 &amp; " % "</f>
        <v xml:space="preserve">0 % </v>
      </c>
      <c r="J11" s="4"/>
      <c r="K11" s="4"/>
      <c r="L11" s="4"/>
      <c r="M11" s="4"/>
      <c r="N11" s="4"/>
      <c r="O11" s="4"/>
      <c r="P11" s="4"/>
      <c r="Q11" s="4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ht="15.75">
      <c r="A12" s="5"/>
      <c r="B12" s="4"/>
      <c r="C12" s="4"/>
      <c r="D12" s="4"/>
      <c r="E12" s="4"/>
      <c r="F12" s="4"/>
      <c r="G12" s="4"/>
      <c r="H12" s="4"/>
      <c r="I12" s="4"/>
      <c r="J12" s="16" t="str">
        <f>B27&amp; " % "</f>
        <v xml:space="preserve">100 % </v>
      </c>
      <c r="K12" s="4"/>
      <c r="L12" s="11"/>
      <c r="M12" s="4"/>
      <c r="N12" s="4"/>
      <c r="O12" s="4"/>
      <c r="P12" s="4"/>
      <c r="Q12" s="4"/>
      <c r="R12" s="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ht="15.75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11" t="str">
        <f>B29&amp; " % "</f>
        <v xml:space="preserve">0 % </v>
      </c>
      <c r="M13" s="4"/>
      <c r="N13" s="4"/>
      <c r="O13" s="4"/>
      <c r="P13" s="4"/>
      <c r="Q13" s="4"/>
      <c r="R13" s="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ht="15.75">
      <c r="A14" s="4" t="s">
        <v>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 ht="15.75">
      <c r="A15" s="4" t="s">
        <v>5</v>
      </c>
      <c r="B15" s="6">
        <f>B6*B11</f>
        <v>1.704288982362199E+17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 ht="15.75">
      <c r="A16" s="4" t="s">
        <v>27</v>
      </c>
      <c r="B16" s="13">
        <v>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 ht="15.75">
      <c r="A17" s="4" t="s">
        <v>14</v>
      </c>
      <c r="B17" s="14"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ht="15.7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ht="15.75">
      <c r="A19" s="4" t="s">
        <v>23</v>
      </c>
      <c r="B19" s="4">
        <f>100-(B17+B16)</f>
        <v>100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ht="15.7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ht="15.75">
      <c r="A21" s="4" t="s">
        <v>24</v>
      </c>
      <c r="B21" s="6">
        <f>B15*B19/100</f>
        <v>1.704288982362199E+17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ht="15.75">
      <c r="A22" s="4"/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ht="15.75">
      <c r="A23" s="7" t="s">
        <v>8</v>
      </c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11" t="str">
        <f>B31&amp; " % "</f>
        <v xml:space="preserve">0 % </v>
      </c>
      <c r="N23" s="4"/>
      <c r="O23" s="4"/>
      <c r="P23" s="4"/>
      <c r="Q23" s="4"/>
      <c r="R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ht="15.75">
      <c r="A24" s="4" t="s">
        <v>9</v>
      </c>
      <c r="B24" s="6">
        <f>B21</f>
        <v>1.704288982362199E+17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ht="15.75">
      <c r="A25" s="4"/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ht="15.75">
      <c r="A26" s="4" t="s">
        <v>10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ht="15.75">
      <c r="A27" s="4" t="s">
        <v>15</v>
      </c>
      <c r="B27" s="15">
        <v>100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ht="15.75">
      <c r="A28" s="4" t="s">
        <v>11</v>
      </c>
      <c r="B28" s="4">
        <f>100-B27</f>
        <v>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ht="15.75">
      <c r="A29" s="4" t="s">
        <v>12</v>
      </c>
      <c r="B29" s="20"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ht="15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ht="15.75">
      <c r="A31" s="4" t="s">
        <v>28</v>
      </c>
      <c r="B31" s="20">
        <f>B28-B29</f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ht="15.7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ht="15.75">
      <c r="A33" s="4" t="s">
        <v>17</v>
      </c>
      <c r="B33" s="6">
        <f>B19/100*0.25*B6/(1-B31/100)</f>
        <v>2278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ht="15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1:49" ht="16.5" thickBot="1">
      <c r="A35" s="4" t="s">
        <v>18</v>
      </c>
      <c r="B35" s="4">
        <f>ROUND((B33/B7)^(1/4),0)</f>
        <v>448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 ht="16.5" thickBot="1">
      <c r="A36" s="7" t="s">
        <v>19</v>
      </c>
      <c r="B36" s="25">
        <f>B35-273</f>
        <v>175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ht="15.7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ht="15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 ht="15.7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ht="15.7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ht="15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 ht="15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ht="15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1:49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1:49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1:49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1:49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1:49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:49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1:49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1:49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1:49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1:49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1:49" ht="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49" ht="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49" ht="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49" ht="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49" ht="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49" ht="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367"/>
  <sheetViews>
    <sheetView workbookViewId="0">
      <selection activeCell="B3" sqref="B3"/>
    </sheetView>
  </sheetViews>
  <sheetFormatPr baseColWidth="10" defaultRowHeight="12.75"/>
  <cols>
    <col min="1" max="1" width="58.83203125" customWidth="1"/>
    <col min="2" max="2" width="21" customWidth="1"/>
  </cols>
  <sheetData>
    <row r="1" spans="1:55" ht="15.75">
      <c r="A1" s="7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5"/>
      <c r="BC1" s="5"/>
    </row>
    <row r="2" spans="1:55" ht="15.7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  <c r="BC2" s="5"/>
    </row>
    <row r="3" spans="1:55" ht="15.75">
      <c r="A3" s="7" t="s">
        <v>33</v>
      </c>
      <c r="B3" s="23">
        <v>3.8399999999999999E+26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5"/>
    </row>
    <row r="4" spans="1:55" ht="15.75">
      <c r="A4" s="4" t="s">
        <v>35</v>
      </c>
      <c r="B4" s="24">
        <v>108200000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5"/>
      <c r="BC4" s="5"/>
    </row>
    <row r="5" spans="1:55" ht="15.75">
      <c r="A5" s="18" t="s">
        <v>40</v>
      </c>
      <c r="B5" s="26">
        <v>6052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5"/>
      <c r="BC5" s="5"/>
    </row>
    <row r="6" spans="1:55" ht="15.75">
      <c r="A6" s="4" t="s">
        <v>3</v>
      </c>
      <c r="B6" s="17">
        <f>ROUND(B3/(4*B8*(B4*1000)^2),0)</f>
        <v>2610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5"/>
      <c r="BC6" s="5"/>
    </row>
    <row r="7" spans="1:55" ht="15.75">
      <c r="A7" s="4" t="s">
        <v>16</v>
      </c>
      <c r="B7" s="6">
        <v>5.6699999999999998E-8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5"/>
      <c r="BC7" s="5"/>
    </row>
    <row r="8" spans="1:55" ht="15.75">
      <c r="A8" s="4" t="s">
        <v>20</v>
      </c>
      <c r="B8" s="27">
        <f>PI()</f>
        <v>3.1415926535897931</v>
      </c>
      <c r="C8" s="4"/>
      <c r="D8" s="4"/>
      <c r="E8" s="4"/>
      <c r="F8" s="4"/>
      <c r="G8" s="4"/>
      <c r="H8" s="9" t="str">
        <f>B16 &amp; " %"</f>
        <v>77 %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5"/>
      <c r="BC8" s="5"/>
    </row>
    <row r="9" spans="1:55" ht="15.75">
      <c r="A9" s="4"/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5"/>
      <c r="BC9" s="5"/>
    </row>
    <row r="10" spans="1:55" ht="15.75">
      <c r="A10" s="7" t="s">
        <v>26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5"/>
      <c r="BC10" s="5"/>
    </row>
    <row r="11" spans="1:55" ht="15.75">
      <c r="A11" s="4" t="s">
        <v>34</v>
      </c>
      <c r="B11" s="6">
        <f>B8*(B5*1000)^2</f>
        <v>115066184211607.89</v>
      </c>
      <c r="C11" s="4"/>
      <c r="D11" s="4"/>
      <c r="E11" s="4"/>
      <c r="F11" s="4"/>
      <c r="G11" s="4"/>
      <c r="H11" s="4"/>
      <c r="I11" s="10" t="str">
        <f>B17 &amp; " % "</f>
        <v xml:space="preserve">8 % 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5"/>
      <c r="BC11" s="5"/>
    </row>
    <row r="12" spans="1:55" ht="15.75">
      <c r="A12" s="5"/>
      <c r="B12" s="4"/>
      <c r="C12" s="4"/>
      <c r="D12" s="4"/>
      <c r="E12" s="4"/>
      <c r="F12" s="4"/>
      <c r="G12" s="4"/>
      <c r="H12" s="4"/>
      <c r="I12" s="4"/>
      <c r="J12" s="16" t="str">
        <f>B27&amp; " % "</f>
        <v xml:space="preserve">0 % </v>
      </c>
      <c r="K12" s="4"/>
      <c r="L12" s="1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5"/>
      <c r="BC12" s="5"/>
    </row>
    <row r="13" spans="1:55" ht="15.75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11" t="str">
        <f>B29&amp; " % "</f>
        <v xml:space="preserve">0,6 % 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5"/>
      <c r="BC13" s="5"/>
    </row>
    <row r="14" spans="1:55" ht="15.75">
      <c r="A14" s="4" t="s">
        <v>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5"/>
      <c r="BC14" s="5"/>
    </row>
    <row r="15" spans="1:55" ht="15.75">
      <c r="A15" s="4" t="s">
        <v>5</v>
      </c>
      <c r="B15" s="6">
        <f>B6*B11</f>
        <v>3.0032274079229658E+17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5"/>
      <c r="BC15" s="5"/>
    </row>
    <row r="16" spans="1:55" ht="15.75">
      <c r="A16" s="4" t="s">
        <v>27</v>
      </c>
      <c r="B16" s="13">
        <v>77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5"/>
      <c r="BC16" s="5"/>
    </row>
    <row r="17" spans="1:55" ht="15.75">
      <c r="A17" s="4" t="s">
        <v>14</v>
      </c>
      <c r="B17" s="14">
        <f>ROUND((100-B16)/3,0)</f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5"/>
      <c r="BC17" s="5"/>
    </row>
    <row r="18" spans="1:55" ht="15.7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5"/>
      <c r="BC18" s="5"/>
    </row>
    <row r="19" spans="1:55" ht="15.75">
      <c r="A19" s="4" t="s">
        <v>23</v>
      </c>
      <c r="B19" s="4">
        <f>100-(B17+B16)</f>
        <v>15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5"/>
      <c r="BC19" s="5"/>
    </row>
    <row r="20" spans="1:55" ht="15.7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5"/>
      <c r="BC20" s="5"/>
    </row>
    <row r="21" spans="1:55" ht="15.75">
      <c r="A21" s="4" t="s">
        <v>24</v>
      </c>
      <c r="B21" s="6">
        <f>B15*B19/100</f>
        <v>4.5048411118844488E+16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5"/>
      <c r="BC21" s="5"/>
    </row>
    <row r="22" spans="1:55" ht="15.75">
      <c r="A22" s="4"/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5"/>
      <c r="BC22" s="5"/>
    </row>
    <row r="23" spans="1:55" ht="15.75">
      <c r="A23" s="7" t="s">
        <v>8</v>
      </c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11" t="str">
        <f>B31&amp; " % "</f>
        <v xml:space="preserve">99,4 % 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5"/>
      <c r="BC23" s="5"/>
    </row>
    <row r="24" spans="1:55" ht="15.75">
      <c r="A24" s="4" t="s">
        <v>9</v>
      </c>
      <c r="B24" s="6">
        <f>B21</f>
        <v>4.5048411118844488E+16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5"/>
      <c r="BC24" s="5"/>
    </row>
    <row r="25" spans="1:55" ht="15.75">
      <c r="A25" s="4"/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5"/>
      <c r="BC25" s="5"/>
    </row>
    <row r="26" spans="1:55" ht="15.75">
      <c r="A26" s="4" t="s">
        <v>10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5"/>
      <c r="BC26" s="5"/>
    </row>
    <row r="27" spans="1:55" ht="15.75">
      <c r="A27" s="4" t="s">
        <v>15</v>
      </c>
      <c r="B27" s="15"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5"/>
      <c r="BC27" s="5"/>
    </row>
    <row r="28" spans="1:55" ht="15.75">
      <c r="A28" s="4" t="s">
        <v>11</v>
      </c>
      <c r="B28" s="4">
        <f>100-B27</f>
        <v>100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5"/>
      <c r="BC28" s="5"/>
    </row>
    <row r="29" spans="1:55" ht="15.75">
      <c r="A29" s="4" t="s">
        <v>12</v>
      </c>
      <c r="B29" s="20">
        <v>0.6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5"/>
      <c r="BC29" s="5"/>
    </row>
    <row r="30" spans="1:55" ht="15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5"/>
      <c r="BC30" s="5"/>
    </row>
    <row r="31" spans="1:55" ht="15.75">
      <c r="A31" s="4" t="s">
        <v>28</v>
      </c>
      <c r="B31" s="21">
        <f>B28-B29</f>
        <v>99.4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5"/>
      <c r="BC31" s="5"/>
    </row>
    <row r="32" spans="1:55" ht="15.75">
      <c r="A32" s="4"/>
      <c r="B32" s="2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5"/>
      <c r="BC32" s="5"/>
    </row>
    <row r="33" spans="1:55" ht="15.75">
      <c r="A33" s="4" t="s">
        <v>17</v>
      </c>
      <c r="B33" s="6">
        <f>B19/100*0.25*B6/(1-B31/100)</f>
        <v>16312.500000000287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5"/>
      <c r="BC33" s="5"/>
    </row>
    <row r="34" spans="1:55" ht="15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5"/>
      <c r="BC34" s="5"/>
    </row>
    <row r="35" spans="1:55" ht="16.5" thickBot="1">
      <c r="A35" s="4" t="s">
        <v>18</v>
      </c>
      <c r="B35" s="4">
        <f>ROUND((B33/B7)^(1/4),0)</f>
        <v>732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5"/>
      <c r="BC35" s="5"/>
    </row>
    <row r="36" spans="1:55" ht="16.5" thickBot="1">
      <c r="A36" s="7" t="s">
        <v>19</v>
      </c>
      <c r="B36" s="25">
        <f>B35-273</f>
        <v>459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5"/>
      <c r="BC36" s="5"/>
    </row>
    <row r="37" spans="1:55" ht="15.7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5"/>
      <c r="BC37" s="5"/>
    </row>
    <row r="38" spans="1:55" ht="15.7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5"/>
      <c r="BC38" s="5"/>
    </row>
    <row r="39" spans="1:55" ht="15.7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5"/>
      <c r="BC39" s="5"/>
    </row>
    <row r="40" spans="1:55" ht="15.7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5"/>
      <c r="BC40" s="5"/>
    </row>
    <row r="41" spans="1:55" ht="15.7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5"/>
      <c r="BC41" s="5"/>
    </row>
    <row r="42" spans="1:55" ht="15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5"/>
      <c r="BC42" s="5"/>
    </row>
    <row r="43" spans="1:55" ht="15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5"/>
      <c r="BC43" s="5"/>
    </row>
    <row r="44" spans="1:55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5"/>
      <c r="BC44" s="5"/>
    </row>
    <row r="45" spans="1:55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5"/>
      <c r="BC45" s="5"/>
    </row>
    <row r="46" spans="1:55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5"/>
      <c r="BC46" s="5"/>
    </row>
    <row r="47" spans="1:55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5"/>
      <c r="BC47" s="5"/>
    </row>
    <row r="48" spans="1:55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5"/>
      <c r="BC48" s="5"/>
    </row>
    <row r="49" spans="1:55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5"/>
      <c r="BC49" s="5"/>
    </row>
    <row r="50" spans="1:55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5"/>
      <c r="BC50" s="5"/>
    </row>
    <row r="51" spans="1:55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5"/>
      <c r="BC51" s="5"/>
    </row>
    <row r="52" spans="1:55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5"/>
      <c r="BC52" s="5"/>
    </row>
    <row r="53" spans="1:55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  <c r="BC53" s="5"/>
    </row>
    <row r="54" spans="1:55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5"/>
      <c r="BC54" s="5"/>
    </row>
    <row r="55" spans="1:55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5"/>
      <c r="BC55" s="5"/>
    </row>
    <row r="56" spans="1:55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5"/>
      <c r="BC56" s="5"/>
    </row>
    <row r="57" spans="1:55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5"/>
      <c r="BC57" s="5"/>
    </row>
    <row r="58" spans="1:55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5"/>
      <c r="BC58" s="5"/>
    </row>
    <row r="59" spans="1:55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5"/>
      <c r="BC59" s="5"/>
    </row>
    <row r="60" spans="1:55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5"/>
      <c r="BC60" s="5"/>
    </row>
    <row r="61" spans="1:55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5"/>
      <c r="BC61" s="5"/>
    </row>
    <row r="62" spans="1:55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5"/>
      <c r="BC62" s="5"/>
    </row>
    <row r="63" spans="1:55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  <c r="BC63" s="5"/>
    </row>
    <row r="64" spans="1:55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5"/>
      <c r="BC64" s="5"/>
    </row>
    <row r="65" spans="1:55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5"/>
      <c r="BC65" s="5"/>
    </row>
    <row r="66" spans="1:55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5"/>
      <c r="BC66" s="5"/>
    </row>
    <row r="67" spans="1:55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5"/>
      <c r="BC67" s="5"/>
    </row>
    <row r="68" spans="1:55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5"/>
      <c r="BC68" s="5"/>
    </row>
    <row r="69" spans="1:55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5"/>
      <c r="BC69" s="5"/>
    </row>
    <row r="70" spans="1:55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5"/>
      <c r="BC70" s="5"/>
    </row>
    <row r="71" spans="1:55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5"/>
      <c r="BC71" s="5"/>
    </row>
    <row r="72" spans="1:55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5"/>
      <c r="BC72" s="5"/>
    </row>
    <row r="73" spans="1:55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5"/>
      <c r="BC73" s="5"/>
    </row>
    <row r="74" spans="1:55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5"/>
      <c r="BC74" s="5"/>
    </row>
    <row r="75" spans="1:55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5"/>
      <c r="BC75" s="5"/>
    </row>
    <row r="76" spans="1:55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5"/>
      <c r="BC76" s="5"/>
    </row>
    <row r="77" spans="1:55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5"/>
      <c r="BC77" s="5"/>
    </row>
    <row r="78" spans="1:55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5"/>
      <c r="BC78" s="5"/>
    </row>
    <row r="79" spans="1:55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5"/>
      <c r="BC79" s="5"/>
    </row>
    <row r="80" spans="1:55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5"/>
      <c r="BC80" s="5"/>
    </row>
    <row r="81" spans="1:55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5"/>
      <c r="BC81" s="5"/>
    </row>
    <row r="82" spans="1:55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5"/>
      <c r="BC82" s="5"/>
    </row>
    <row r="83" spans="1:55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5"/>
      <c r="BC83" s="5"/>
    </row>
    <row r="84" spans="1:55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5"/>
      <c r="BC84" s="5"/>
    </row>
    <row r="85" spans="1:55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5"/>
      <c r="BC85" s="5"/>
    </row>
    <row r="86" spans="1:55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5"/>
      <c r="BC86" s="5"/>
    </row>
    <row r="87" spans="1:55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5"/>
      <c r="BC87" s="5"/>
    </row>
    <row r="88" spans="1:55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5"/>
      <c r="BC88" s="5"/>
    </row>
    <row r="89" spans="1:55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5"/>
      <c r="BC89" s="5"/>
    </row>
    <row r="90" spans="1:55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5"/>
      <c r="BC90" s="5"/>
    </row>
    <row r="91" spans="1:55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5"/>
      <c r="BC91" s="5"/>
    </row>
    <row r="92" spans="1:55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5"/>
      <c r="BC92" s="5"/>
    </row>
    <row r="93" spans="1:55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5"/>
      <c r="BC93" s="5"/>
    </row>
    <row r="94" spans="1:55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5"/>
      <c r="BC94" s="5"/>
    </row>
    <row r="95" spans="1:55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5"/>
      <c r="BC95" s="5"/>
    </row>
    <row r="96" spans="1:55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5"/>
      <c r="BC96" s="5"/>
    </row>
    <row r="97" spans="1:55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5"/>
      <c r="BC97" s="5"/>
    </row>
    <row r="98" spans="1:55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5"/>
      <c r="BC98" s="5"/>
    </row>
    <row r="99" spans="1:55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5"/>
      <c r="BC99" s="5"/>
    </row>
    <row r="100" spans="1:55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5"/>
      <c r="BC100" s="5"/>
    </row>
    <row r="101" spans="1:55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5"/>
      <c r="BC101" s="5"/>
    </row>
    <row r="102" spans="1:55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5"/>
      <c r="BC102" s="5"/>
    </row>
    <row r="103" spans="1:55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5"/>
      <c r="BC103" s="5"/>
    </row>
    <row r="104" spans="1:55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5"/>
      <c r="BC104" s="5"/>
    </row>
    <row r="105" spans="1:55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5"/>
      <c r="BC105" s="5"/>
    </row>
    <row r="106" spans="1:55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5"/>
      <c r="BC106" s="5"/>
    </row>
    <row r="107" spans="1:55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5"/>
      <c r="BC107" s="5"/>
    </row>
    <row r="108" spans="1:55" ht="15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5"/>
      <c r="BC108" s="5"/>
    </row>
    <row r="109" spans="1:55" ht="15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5"/>
      <c r="BC109" s="5"/>
    </row>
    <row r="110" spans="1:55" ht="15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5"/>
      <c r="BC110" s="5"/>
    </row>
    <row r="111" spans="1:55" ht="15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5"/>
      <c r="BC111" s="5"/>
    </row>
    <row r="112" spans="1:55" ht="15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5"/>
      <c r="BC112" s="5"/>
    </row>
    <row r="113" spans="1:55" ht="15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5"/>
      <c r="BC113" s="5"/>
    </row>
    <row r="114" spans="1:55" ht="15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5"/>
      <c r="BC114" s="5"/>
    </row>
    <row r="115" spans="1:55" ht="15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5"/>
      <c r="BC115" s="5"/>
    </row>
    <row r="116" spans="1:55" ht="15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5"/>
      <c r="BC116" s="5"/>
    </row>
    <row r="117" spans="1:55" ht="15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5"/>
      <c r="BC117" s="5"/>
    </row>
    <row r="118" spans="1:55" ht="15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5"/>
      <c r="BC118" s="5"/>
    </row>
    <row r="119" spans="1:55" ht="15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5"/>
      <c r="BC119" s="5"/>
    </row>
    <row r="120" spans="1:55" ht="15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5"/>
      <c r="BC120" s="5"/>
    </row>
    <row r="121" spans="1:55" ht="15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5"/>
      <c r="BC121" s="5"/>
    </row>
    <row r="122" spans="1:55" ht="15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5"/>
      <c r="BC122" s="5"/>
    </row>
    <row r="123" spans="1:55" ht="15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5"/>
      <c r="BC123" s="5"/>
    </row>
    <row r="124" spans="1:55" ht="15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5"/>
      <c r="BC124" s="5"/>
    </row>
    <row r="125" spans="1:55" ht="15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5"/>
      <c r="BC125" s="5"/>
    </row>
    <row r="126" spans="1:55" ht="15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5"/>
      <c r="BC126" s="5"/>
    </row>
    <row r="127" spans="1:55" ht="15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5"/>
      <c r="BC127" s="5"/>
    </row>
    <row r="128" spans="1:55" ht="15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5"/>
      <c r="BC128" s="5"/>
    </row>
    <row r="129" spans="1:55" ht="15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5"/>
      <c r="BC129" s="5"/>
    </row>
    <row r="130" spans="1:55" ht="15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5"/>
      <c r="BC130" s="5"/>
    </row>
    <row r="131" spans="1:55" ht="15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5"/>
      <c r="BC131" s="5"/>
    </row>
    <row r="132" spans="1:55" ht="15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5"/>
      <c r="BC132" s="5"/>
    </row>
    <row r="133" spans="1:55" ht="15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5"/>
      <c r="BC133" s="5"/>
    </row>
    <row r="134" spans="1:55" ht="15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5"/>
      <c r="BC134" s="5"/>
    </row>
    <row r="135" spans="1:55" ht="15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5"/>
      <c r="BC135" s="5"/>
    </row>
    <row r="136" spans="1:55" ht="15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5"/>
      <c r="BC136" s="5"/>
    </row>
    <row r="137" spans="1:55" ht="15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5"/>
      <c r="BC137" s="5"/>
    </row>
    <row r="138" spans="1:55" ht="15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5"/>
      <c r="BC138" s="5"/>
    </row>
    <row r="139" spans="1:55" ht="15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5"/>
      <c r="BC139" s="5"/>
    </row>
    <row r="140" spans="1:55" ht="15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5"/>
      <c r="BC140" s="5"/>
    </row>
    <row r="141" spans="1:55" ht="15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5"/>
      <c r="BC141" s="5"/>
    </row>
    <row r="142" spans="1:55" ht="15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5"/>
      <c r="BC142" s="5"/>
    </row>
    <row r="143" spans="1:55" ht="15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5"/>
      <c r="BC143" s="5"/>
    </row>
    <row r="144" spans="1:55" ht="15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5"/>
      <c r="BC144" s="5"/>
    </row>
    <row r="145" spans="1:55" ht="15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5"/>
      <c r="BC145" s="5"/>
    </row>
    <row r="146" spans="1:55" ht="15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5"/>
      <c r="BC146" s="5"/>
    </row>
    <row r="147" spans="1:55" ht="15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5"/>
      <c r="BC147" s="5"/>
    </row>
    <row r="148" spans="1:55" ht="15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5"/>
      <c r="BC148" s="5"/>
    </row>
    <row r="149" spans="1:55" ht="15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5"/>
      <c r="BC149" s="5"/>
    </row>
    <row r="150" spans="1:55" ht="15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5"/>
      <c r="BC150" s="5"/>
    </row>
    <row r="151" spans="1:55" ht="15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5"/>
      <c r="BC151" s="5"/>
    </row>
    <row r="152" spans="1:55" ht="15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5"/>
      <c r="BC152" s="5"/>
    </row>
    <row r="153" spans="1:55" ht="15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5"/>
      <c r="BC153" s="5"/>
    </row>
    <row r="154" spans="1:55" ht="15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5"/>
      <c r="BC154" s="5"/>
    </row>
    <row r="155" spans="1:55" ht="15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5"/>
      <c r="BC155" s="5"/>
    </row>
    <row r="156" spans="1:55" ht="15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5"/>
      <c r="BC156" s="5"/>
    </row>
    <row r="157" spans="1:55" ht="15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5"/>
      <c r="BC157" s="5"/>
    </row>
    <row r="158" spans="1:55" ht="15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5"/>
      <c r="BC158" s="5"/>
    </row>
    <row r="159" spans="1:55" ht="15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5"/>
      <c r="BC159" s="5"/>
    </row>
    <row r="160" spans="1:55" ht="15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5"/>
      <c r="BC160" s="5"/>
    </row>
    <row r="161" spans="1:55" ht="15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5"/>
      <c r="BC161" s="5"/>
    </row>
    <row r="162" spans="1:55" ht="15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5"/>
      <c r="BC162" s="5"/>
    </row>
    <row r="163" spans="1:55" ht="15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5"/>
      <c r="BC163" s="5"/>
    </row>
    <row r="164" spans="1:55" ht="15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5"/>
      <c r="BC164" s="5"/>
    </row>
    <row r="165" spans="1:55" ht="15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5"/>
      <c r="BC165" s="5"/>
    </row>
    <row r="166" spans="1:55" ht="15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5"/>
      <c r="BC166" s="5"/>
    </row>
    <row r="167" spans="1:55" ht="15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5"/>
      <c r="BC167" s="5"/>
    </row>
    <row r="168" spans="1:55" ht="15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5"/>
      <c r="BC168" s="5"/>
    </row>
    <row r="169" spans="1:55" ht="15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5"/>
      <c r="BC169" s="5"/>
    </row>
    <row r="170" spans="1:55" ht="15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5"/>
      <c r="BC170" s="5"/>
    </row>
    <row r="171" spans="1:55" ht="15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5"/>
      <c r="BC171" s="5"/>
    </row>
    <row r="172" spans="1:55" ht="15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5"/>
      <c r="BC172" s="5"/>
    </row>
    <row r="173" spans="1:55" ht="15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5"/>
      <c r="BC173" s="5"/>
    </row>
    <row r="174" spans="1:55" ht="15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5"/>
      <c r="BC174" s="5"/>
    </row>
    <row r="175" spans="1:55" ht="15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5"/>
      <c r="BC175" s="5"/>
    </row>
    <row r="176" spans="1:55" ht="15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5"/>
      <c r="BC176" s="5"/>
    </row>
    <row r="177" spans="1:55" ht="15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5"/>
      <c r="BC177" s="5"/>
    </row>
    <row r="178" spans="1:55" ht="15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5"/>
      <c r="BC178" s="5"/>
    </row>
    <row r="179" spans="1:55" ht="15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5"/>
      <c r="BC179" s="5"/>
    </row>
    <row r="180" spans="1:55" ht="15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5"/>
      <c r="BC180" s="5"/>
    </row>
    <row r="181" spans="1:55" ht="15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5"/>
      <c r="BC181" s="5"/>
    </row>
    <row r="182" spans="1:55" ht="15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5"/>
      <c r="BC182" s="5"/>
    </row>
    <row r="183" spans="1:55" ht="15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5"/>
      <c r="BC183" s="5"/>
    </row>
    <row r="184" spans="1:55" ht="15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5"/>
      <c r="BC184" s="5"/>
    </row>
    <row r="185" spans="1:55" ht="15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5"/>
      <c r="BC185" s="5"/>
    </row>
    <row r="186" spans="1:55" ht="15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5"/>
      <c r="BC186" s="5"/>
    </row>
    <row r="187" spans="1:55" ht="15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5"/>
      <c r="BC187" s="5"/>
    </row>
    <row r="188" spans="1:55" ht="15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5"/>
      <c r="BC188" s="5"/>
    </row>
    <row r="189" spans="1:55" ht="15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5"/>
      <c r="BC189" s="5"/>
    </row>
    <row r="190" spans="1:55" ht="15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5"/>
      <c r="BC190" s="5"/>
    </row>
    <row r="191" spans="1:55" ht="15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5"/>
      <c r="BC191" s="5"/>
    </row>
    <row r="192" spans="1:55" ht="15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5"/>
      <c r="BC192" s="5"/>
    </row>
    <row r="193" spans="1:55" ht="15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5"/>
      <c r="BC193" s="5"/>
    </row>
    <row r="194" spans="1:55" ht="15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5"/>
      <c r="BC194" s="5"/>
    </row>
    <row r="195" spans="1:55" ht="15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5"/>
      <c r="BC195" s="5"/>
    </row>
    <row r="196" spans="1:55" ht="15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5"/>
      <c r="BC196" s="5"/>
    </row>
    <row r="197" spans="1:55" ht="15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5"/>
      <c r="BC197" s="5"/>
    </row>
    <row r="198" spans="1:55" ht="15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5"/>
      <c r="BC198" s="5"/>
    </row>
    <row r="199" spans="1:55" ht="15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5"/>
      <c r="BC199" s="5"/>
    </row>
    <row r="200" spans="1:55" ht="15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5"/>
      <c r="BC200" s="5"/>
    </row>
    <row r="201" spans="1:55" ht="15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5"/>
      <c r="BC201" s="5"/>
    </row>
    <row r="202" spans="1:55" ht="15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5"/>
      <c r="BC202" s="5"/>
    </row>
    <row r="203" spans="1:55" ht="15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5"/>
      <c r="BC203" s="5"/>
    </row>
    <row r="204" spans="1:55" ht="15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5"/>
      <c r="BC204" s="5"/>
    </row>
    <row r="205" spans="1:55" ht="15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5"/>
      <c r="BC205" s="5"/>
    </row>
    <row r="206" spans="1:55" ht="15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5"/>
      <c r="BC206" s="5"/>
    </row>
    <row r="207" spans="1:55" ht="15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5"/>
      <c r="BC207" s="5"/>
    </row>
    <row r="208" spans="1:55" ht="15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5"/>
      <c r="BC208" s="5"/>
    </row>
    <row r="209" spans="1:55" ht="15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5"/>
      <c r="BC209" s="5"/>
    </row>
    <row r="210" spans="1:55" ht="15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5"/>
      <c r="BC210" s="5"/>
    </row>
    <row r="211" spans="1:55" ht="15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5"/>
      <c r="BC211" s="5"/>
    </row>
    <row r="212" spans="1:55" ht="15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5"/>
      <c r="BC212" s="5"/>
    </row>
    <row r="213" spans="1:55" ht="15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5"/>
      <c r="BC213" s="5"/>
    </row>
    <row r="214" spans="1:55" ht="15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5"/>
      <c r="BC214" s="5"/>
    </row>
    <row r="215" spans="1:55" ht="15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5"/>
      <c r="BC215" s="5"/>
    </row>
    <row r="216" spans="1:55" ht="15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5"/>
      <c r="BC216" s="5"/>
    </row>
    <row r="217" spans="1:55" ht="15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5"/>
      <c r="BC217" s="5"/>
    </row>
    <row r="218" spans="1:55" ht="15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5"/>
      <c r="BC218" s="5"/>
    </row>
    <row r="219" spans="1:55" ht="15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5"/>
      <c r="BC219" s="5"/>
    </row>
    <row r="220" spans="1:55" ht="15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5"/>
      <c r="BC220" s="5"/>
    </row>
    <row r="221" spans="1:55" ht="15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5"/>
      <c r="BC221" s="5"/>
    </row>
    <row r="222" spans="1:55" ht="15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5"/>
      <c r="BC222" s="5"/>
    </row>
    <row r="223" spans="1:55" ht="15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5"/>
      <c r="BC223" s="5"/>
    </row>
    <row r="224" spans="1:55" ht="15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5"/>
      <c r="BC224" s="5"/>
    </row>
    <row r="225" spans="1:55" ht="15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5"/>
      <c r="BC225" s="5"/>
    </row>
    <row r="226" spans="1:55" ht="15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5"/>
      <c r="BC226" s="5"/>
    </row>
    <row r="227" spans="1:55" ht="15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5"/>
      <c r="BC227" s="5"/>
    </row>
    <row r="228" spans="1:55" ht="15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5"/>
      <c r="BC228" s="5"/>
    </row>
    <row r="229" spans="1:55" ht="15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5"/>
      <c r="BC229" s="5"/>
    </row>
    <row r="230" spans="1:55" ht="15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5"/>
      <c r="BC230" s="5"/>
    </row>
    <row r="231" spans="1:55" ht="15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5"/>
      <c r="BC231" s="5"/>
    </row>
    <row r="232" spans="1:55" ht="15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5"/>
      <c r="BC232" s="5"/>
    </row>
    <row r="233" spans="1:55" ht="15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5"/>
      <c r="BC233" s="5"/>
    </row>
    <row r="234" spans="1:55" ht="15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5"/>
      <c r="BC234" s="5"/>
    </row>
    <row r="235" spans="1:55" ht="15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5"/>
      <c r="BC235" s="5"/>
    </row>
    <row r="236" spans="1:55" ht="15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5"/>
      <c r="BC236" s="5"/>
    </row>
    <row r="237" spans="1:55" ht="15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5"/>
      <c r="BC237" s="5"/>
    </row>
    <row r="238" spans="1:55" ht="15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5"/>
      <c r="BC238" s="5"/>
    </row>
    <row r="239" spans="1:55" ht="15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5"/>
      <c r="BC239" s="5"/>
    </row>
    <row r="240" spans="1:55" ht="15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5"/>
      <c r="BC240" s="5"/>
    </row>
    <row r="241" spans="1:55" ht="15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5"/>
      <c r="BC241" s="5"/>
    </row>
    <row r="242" spans="1:55" ht="15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5"/>
      <c r="BC242" s="5"/>
    </row>
    <row r="243" spans="1:55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5"/>
      <c r="BC243" s="5"/>
    </row>
    <row r="244" spans="1:55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5"/>
      <c r="BC244" s="5"/>
    </row>
    <row r="245" spans="1:55" ht="15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5"/>
      <c r="BC245" s="5"/>
    </row>
    <row r="246" spans="1:55" ht="15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5"/>
      <c r="BC246" s="5"/>
    </row>
    <row r="247" spans="1:55" ht="15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5"/>
      <c r="BC247" s="5"/>
    </row>
    <row r="248" spans="1:55" ht="15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5"/>
      <c r="BC248" s="5"/>
    </row>
    <row r="249" spans="1:55" ht="15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5"/>
      <c r="BC249" s="5"/>
    </row>
    <row r="250" spans="1:55" ht="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5" ht="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5" ht="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5" ht="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5" ht="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5" ht="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5" ht="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ht="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ht="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ht="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ht="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ht="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ht="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ht="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ht="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ht="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ht="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ht="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ht="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ht="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ht="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ht="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ht="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ht="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ht="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ht="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ht="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ht="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ht="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ht="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ht="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ht="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ht="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ht="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ht="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ht="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ht="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ht="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ht="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ht="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ht="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ht="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ht="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ht="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ht="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ht="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ht="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ht="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ht="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ht="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ht="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ht="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ht="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ht="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ht="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ht="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ht="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ht="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ht="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ht="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ht="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ht="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ht="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ht="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ht="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ht="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ht="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ht="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ht="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ht="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ht="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ht="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ht="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ht="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ht="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ht="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ht="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ht="15">
      <c r="A329" s="4"/>
      <c r="B329" s="4"/>
    </row>
    <row r="330" spans="1:53" ht="15">
      <c r="A330" s="4"/>
      <c r="B330" s="4"/>
    </row>
    <row r="331" spans="1:53" ht="15">
      <c r="A331" s="4"/>
      <c r="B331" s="4"/>
    </row>
    <row r="332" spans="1:53" ht="15">
      <c r="A332" s="4"/>
      <c r="B332" s="4"/>
    </row>
    <row r="333" spans="1:53" ht="15">
      <c r="A333" s="4"/>
      <c r="B333" s="4"/>
    </row>
    <row r="334" spans="1:53" ht="15">
      <c r="A334" s="4"/>
      <c r="B334" s="4"/>
    </row>
    <row r="335" spans="1:53" ht="15">
      <c r="A335" s="4"/>
      <c r="B335" s="4"/>
    </row>
    <row r="336" spans="1:53" ht="15">
      <c r="A336" s="4"/>
      <c r="B336" s="4"/>
    </row>
    <row r="337" spans="1:2" ht="15">
      <c r="A337" s="4"/>
      <c r="B337" s="4"/>
    </row>
    <row r="338" spans="1:2" ht="15">
      <c r="A338" s="4"/>
      <c r="B338" s="4"/>
    </row>
    <row r="339" spans="1:2" ht="15">
      <c r="A339" s="4"/>
      <c r="B339" s="4"/>
    </row>
    <row r="340" spans="1:2" ht="15">
      <c r="A340" s="4"/>
      <c r="B340" s="4"/>
    </row>
    <row r="341" spans="1:2" ht="15">
      <c r="A341" s="4"/>
      <c r="B341" s="4"/>
    </row>
    <row r="342" spans="1:2" ht="15">
      <c r="A342" s="4"/>
      <c r="B342" s="4"/>
    </row>
    <row r="343" spans="1:2" ht="15">
      <c r="A343" s="4"/>
      <c r="B343" s="4"/>
    </row>
    <row r="344" spans="1:2" ht="15">
      <c r="A344" s="4"/>
      <c r="B344" s="4"/>
    </row>
    <row r="345" spans="1:2" ht="15">
      <c r="A345" s="4"/>
      <c r="B345" s="4"/>
    </row>
    <row r="346" spans="1:2" ht="15">
      <c r="A346" s="4"/>
      <c r="B346" s="4"/>
    </row>
    <row r="347" spans="1:2" ht="15">
      <c r="A347" s="4"/>
      <c r="B347" s="4"/>
    </row>
    <row r="348" spans="1:2" ht="15">
      <c r="A348" s="4"/>
      <c r="B348" s="4"/>
    </row>
    <row r="349" spans="1:2" ht="15">
      <c r="A349" s="4"/>
      <c r="B349" s="4"/>
    </row>
    <row r="350" spans="1:2" ht="15">
      <c r="A350" s="4"/>
      <c r="B350" s="4"/>
    </row>
    <row r="351" spans="1:2" ht="15">
      <c r="A351" s="4"/>
      <c r="B351" s="4"/>
    </row>
    <row r="352" spans="1:2" ht="15">
      <c r="A352" s="4"/>
      <c r="B352" s="4"/>
    </row>
    <row r="353" spans="1:2" ht="15">
      <c r="A353" s="4"/>
      <c r="B353" s="4"/>
    </row>
    <row r="354" spans="1:2" ht="15">
      <c r="A354" s="4"/>
      <c r="B354" s="4"/>
    </row>
    <row r="355" spans="1:2" ht="15">
      <c r="A355" s="4"/>
      <c r="B355" s="4"/>
    </row>
    <row r="356" spans="1:2" ht="15">
      <c r="A356" s="4"/>
      <c r="B356" s="4"/>
    </row>
    <row r="357" spans="1:2" ht="15">
      <c r="A357" s="4"/>
      <c r="B357" s="4"/>
    </row>
    <row r="358" spans="1:2" ht="15">
      <c r="A358" s="4"/>
      <c r="B358" s="4"/>
    </row>
    <row r="359" spans="1:2" ht="15">
      <c r="A359" s="4"/>
      <c r="B359" s="4"/>
    </row>
    <row r="360" spans="1:2" ht="15">
      <c r="A360" s="4"/>
      <c r="B360" s="4"/>
    </row>
    <row r="361" spans="1:2" ht="15">
      <c r="A361" s="4"/>
      <c r="B361" s="4"/>
    </row>
    <row r="362" spans="1:2" ht="15">
      <c r="A362" s="4"/>
      <c r="B362" s="4"/>
    </row>
    <row r="363" spans="1:2" ht="15">
      <c r="A363" s="4"/>
      <c r="B363" s="4"/>
    </row>
    <row r="364" spans="1:2" ht="15">
      <c r="A364" s="4"/>
      <c r="B364" s="4"/>
    </row>
    <row r="365" spans="1:2" ht="15">
      <c r="A365" s="4"/>
      <c r="B365" s="4"/>
    </row>
    <row r="366" spans="1:2" ht="15">
      <c r="A366" s="4"/>
      <c r="B366" s="4"/>
    </row>
    <row r="367" spans="1:2" ht="15">
      <c r="A367" s="4"/>
      <c r="B367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367"/>
  <sheetViews>
    <sheetView workbookViewId="0">
      <selection activeCell="B3" sqref="B3"/>
    </sheetView>
  </sheetViews>
  <sheetFormatPr baseColWidth="10" defaultRowHeight="12.75"/>
  <cols>
    <col min="1" max="1" width="58.83203125" customWidth="1"/>
    <col min="2" max="2" width="21" customWidth="1"/>
  </cols>
  <sheetData>
    <row r="1" spans="1:55" ht="15.75">
      <c r="A1" s="7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5"/>
      <c r="BC1" s="5"/>
    </row>
    <row r="2" spans="1:55" ht="15.7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  <c r="BC2" s="5"/>
    </row>
    <row r="3" spans="1:55" ht="15.75">
      <c r="A3" s="7" t="s">
        <v>33</v>
      </c>
      <c r="B3" s="23">
        <v>3.8399999999999999E+26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5"/>
    </row>
    <row r="4" spans="1:55" ht="15.75">
      <c r="A4" s="4" t="s">
        <v>35</v>
      </c>
      <c r="B4" s="24">
        <v>415050000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5"/>
      <c r="BC4" s="5"/>
    </row>
    <row r="5" spans="1:55" ht="15.75">
      <c r="A5" s="18" t="s">
        <v>38</v>
      </c>
      <c r="B5" s="26">
        <v>464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5"/>
      <c r="BC5" s="5"/>
    </row>
    <row r="6" spans="1:55" ht="15.75">
      <c r="A6" s="4" t="s">
        <v>3</v>
      </c>
      <c r="B6" s="17">
        <f>ROUND(B3/(4*B8*(B4*1000)^2),0)</f>
        <v>177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5"/>
      <c r="BC6" s="5"/>
    </row>
    <row r="7" spans="1:55" ht="15.75">
      <c r="A7" s="4" t="s">
        <v>16</v>
      </c>
      <c r="B7" s="6">
        <v>5.6699999999999998E-8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5"/>
      <c r="BC7" s="5"/>
    </row>
    <row r="8" spans="1:55" ht="15.75">
      <c r="A8" s="4" t="s">
        <v>20</v>
      </c>
      <c r="B8" s="27">
        <f>PI()</f>
        <v>3.1415926535897931</v>
      </c>
      <c r="C8" s="4"/>
      <c r="D8" s="4"/>
      <c r="E8" s="4"/>
      <c r="F8" s="4"/>
      <c r="G8" s="4"/>
      <c r="H8" s="9" t="str">
        <f>B16 &amp; " %"</f>
        <v>0 %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5"/>
      <c r="BC8" s="5"/>
    </row>
    <row r="9" spans="1:55" ht="15.75">
      <c r="A9" s="4"/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5"/>
      <c r="BC9" s="5"/>
    </row>
    <row r="10" spans="1:55" ht="15.75">
      <c r="A10" s="7" t="s">
        <v>29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5"/>
      <c r="BC10" s="5"/>
    </row>
    <row r="11" spans="1:55" ht="15.75">
      <c r="A11" s="4" t="s">
        <v>34</v>
      </c>
      <c r="B11" s="6">
        <f>B8*(B5*1000)^2</f>
        <v>676372331947.26807</v>
      </c>
      <c r="C11" s="4"/>
      <c r="D11" s="4"/>
      <c r="E11" s="4"/>
      <c r="F11" s="4"/>
      <c r="G11" s="4"/>
      <c r="H11" s="4"/>
      <c r="I11" s="10" t="str">
        <f>B17 &amp; " % "</f>
        <v xml:space="preserve">0 % 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5"/>
      <c r="BC11" s="5"/>
    </row>
    <row r="12" spans="1:55" ht="15.75">
      <c r="A12" s="5"/>
      <c r="B12" s="4"/>
      <c r="C12" s="4"/>
      <c r="D12" s="4"/>
      <c r="E12" s="4"/>
      <c r="F12" s="4"/>
      <c r="G12" s="4"/>
      <c r="H12" s="4"/>
      <c r="I12" s="4"/>
      <c r="J12" s="16" t="str">
        <f>B27&amp; " % "</f>
        <v xml:space="preserve">100 % </v>
      </c>
      <c r="K12" s="4"/>
      <c r="L12" s="1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5"/>
      <c r="BC12" s="5"/>
    </row>
    <row r="13" spans="1:55" ht="15.75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11" t="str">
        <f>B29&amp; " % "</f>
        <v xml:space="preserve">0 % 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5"/>
      <c r="BC13" s="5"/>
    </row>
    <row r="14" spans="1:55" ht="15.75">
      <c r="A14" s="4" t="s">
        <v>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5"/>
      <c r="BC14" s="5"/>
    </row>
    <row r="15" spans="1:55" ht="15.75">
      <c r="A15" s="4" t="s">
        <v>5</v>
      </c>
      <c r="B15" s="6">
        <f>B6*B11</f>
        <v>119717902754666.45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5"/>
      <c r="BC15" s="5"/>
    </row>
    <row r="16" spans="1:55" ht="15.75">
      <c r="A16" s="4" t="s">
        <v>27</v>
      </c>
      <c r="B16" s="13">
        <v>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5"/>
      <c r="BC16" s="5"/>
    </row>
    <row r="17" spans="1:55" ht="15.75">
      <c r="A17" s="4" t="s">
        <v>14</v>
      </c>
      <c r="B17" s="14"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5"/>
      <c r="BC17" s="5"/>
    </row>
    <row r="18" spans="1:55" ht="15.7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5"/>
      <c r="BC18" s="5"/>
    </row>
    <row r="19" spans="1:55" ht="15.75">
      <c r="A19" s="4" t="s">
        <v>23</v>
      </c>
      <c r="B19" s="4">
        <f>100-(B17+B16)</f>
        <v>100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5"/>
      <c r="BC19" s="5"/>
    </row>
    <row r="20" spans="1:55" ht="15.7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5"/>
      <c r="BC20" s="5"/>
    </row>
    <row r="21" spans="1:55" ht="15.75">
      <c r="A21" s="4" t="s">
        <v>24</v>
      </c>
      <c r="B21" s="6">
        <f>B15*B19/100</f>
        <v>119717902754666.45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5"/>
      <c r="BC21" s="5"/>
    </row>
    <row r="22" spans="1:55" ht="15.75">
      <c r="A22" s="4"/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5"/>
      <c r="BC22" s="5"/>
    </row>
    <row r="23" spans="1:55" ht="15.75">
      <c r="A23" s="7" t="s">
        <v>8</v>
      </c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11" t="str">
        <f>B31&amp; " % "</f>
        <v xml:space="preserve">0 % 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5"/>
      <c r="BC23" s="5"/>
    </row>
    <row r="24" spans="1:55" ht="15.75">
      <c r="A24" s="4" t="s">
        <v>9</v>
      </c>
      <c r="B24" s="6">
        <f>B21</f>
        <v>119717902754666.45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5"/>
      <c r="BC24" s="5"/>
    </row>
    <row r="25" spans="1:55" ht="15.75">
      <c r="A25" s="4"/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5"/>
      <c r="BC25" s="5"/>
    </row>
    <row r="26" spans="1:55" ht="15.75">
      <c r="A26" s="4" t="s">
        <v>10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5"/>
      <c r="BC26" s="5"/>
    </row>
    <row r="27" spans="1:55" ht="15.75">
      <c r="A27" s="4" t="s">
        <v>15</v>
      </c>
      <c r="B27" s="15">
        <v>100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5"/>
      <c r="BC27" s="5"/>
    </row>
    <row r="28" spans="1:55" ht="15.75">
      <c r="A28" s="4" t="s">
        <v>11</v>
      </c>
      <c r="B28" s="4">
        <v>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5"/>
      <c r="BC28" s="5"/>
    </row>
    <row r="29" spans="1:55" ht="15.75">
      <c r="A29" s="4" t="s">
        <v>12</v>
      </c>
      <c r="B29" s="20"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5"/>
      <c r="BC29" s="5"/>
    </row>
    <row r="30" spans="1:55" ht="15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5"/>
      <c r="BC30" s="5"/>
    </row>
    <row r="31" spans="1:55" ht="15.75">
      <c r="A31" s="4" t="s">
        <v>28</v>
      </c>
      <c r="B31" s="20">
        <f>B28-B29</f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5"/>
      <c r="BC31" s="5"/>
    </row>
    <row r="32" spans="1:55" ht="15.7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5"/>
      <c r="BC32" s="5"/>
    </row>
    <row r="33" spans="1:55" ht="15.75">
      <c r="A33" s="4" t="s">
        <v>17</v>
      </c>
      <c r="B33" s="6">
        <f>B19/100*0.25*B6/(1-B31/100)</f>
        <v>44.25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5"/>
      <c r="BC33" s="5"/>
    </row>
    <row r="34" spans="1:55" ht="15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5"/>
      <c r="BC34" s="5"/>
    </row>
    <row r="35" spans="1:55" ht="16.5" thickBot="1">
      <c r="A35" s="4" t="s">
        <v>18</v>
      </c>
      <c r="B35" s="4">
        <f>ROUND((B33/B7)^(1/4),0)</f>
        <v>167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5"/>
      <c r="BC35" s="5"/>
    </row>
    <row r="36" spans="1:55" ht="16.5" thickBot="1">
      <c r="A36" s="7" t="s">
        <v>19</v>
      </c>
      <c r="B36" s="25">
        <f>B35-273</f>
        <v>-106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5"/>
      <c r="BC36" s="5"/>
    </row>
    <row r="37" spans="1:55" ht="15.7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5"/>
      <c r="BC37" s="5"/>
    </row>
    <row r="38" spans="1:55" ht="15.7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5"/>
      <c r="BC38" s="5"/>
    </row>
    <row r="39" spans="1:55" ht="15.7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5"/>
      <c r="BC39" s="5"/>
    </row>
    <row r="40" spans="1:55" ht="15.7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5"/>
      <c r="BC40" s="5"/>
    </row>
    <row r="41" spans="1:55" ht="15.7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5"/>
      <c r="BC41" s="5"/>
    </row>
    <row r="42" spans="1:55" ht="15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5"/>
      <c r="BC42" s="5"/>
    </row>
    <row r="43" spans="1:55" ht="15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5"/>
      <c r="BC43" s="5"/>
    </row>
    <row r="44" spans="1:55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5"/>
      <c r="BC44" s="5"/>
    </row>
    <row r="45" spans="1:55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5"/>
      <c r="BC45" s="5"/>
    </row>
    <row r="46" spans="1:55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5"/>
      <c r="BC46" s="5"/>
    </row>
    <row r="47" spans="1:55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5"/>
      <c r="BC47" s="5"/>
    </row>
    <row r="48" spans="1:55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5"/>
      <c r="BC48" s="5"/>
    </row>
    <row r="49" spans="1:55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5"/>
      <c r="BC49" s="5"/>
    </row>
    <row r="50" spans="1:55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5"/>
      <c r="BC50" s="5"/>
    </row>
    <row r="51" spans="1:55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5"/>
      <c r="BC51" s="5"/>
    </row>
    <row r="52" spans="1:55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5"/>
      <c r="BC52" s="5"/>
    </row>
    <row r="53" spans="1:55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  <c r="BC53" s="5"/>
    </row>
    <row r="54" spans="1:55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5"/>
      <c r="BC54" s="5"/>
    </row>
    <row r="55" spans="1:55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5"/>
      <c r="BC55" s="5"/>
    </row>
    <row r="56" spans="1:55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5"/>
      <c r="BC56" s="5"/>
    </row>
    <row r="57" spans="1:55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5"/>
      <c r="BC57" s="5"/>
    </row>
    <row r="58" spans="1:55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5"/>
      <c r="BC58" s="5"/>
    </row>
    <row r="59" spans="1:55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5"/>
      <c r="BC59" s="5"/>
    </row>
    <row r="60" spans="1:55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5"/>
      <c r="BC60" s="5"/>
    </row>
    <row r="61" spans="1:55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5"/>
      <c r="BC61" s="5"/>
    </row>
    <row r="62" spans="1:55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5"/>
      <c r="BC62" s="5"/>
    </row>
    <row r="63" spans="1:55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  <c r="BC63" s="5"/>
    </row>
    <row r="64" spans="1:55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5"/>
      <c r="BC64" s="5"/>
    </row>
    <row r="65" spans="1:55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5"/>
      <c r="BC65" s="5"/>
    </row>
    <row r="66" spans="1:55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5"/>
      <c r="BC66" s="5"/>
    </row>
    <row r="67" spans="1:55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5"/>
      <c r="BC67" s="5"/>
    </row>
    <row r="68" spans="1:55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5"/>
      <c r="BC68" s="5"/>
    </row>
    <row r="69" spans="1:55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5"/>
      <c r="BC69" s="5"/>
    </row>
    <row r="70" spans="1:55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5"/>
      <c r="BC70" s="5"/>
    </row>
    <row r="71" spans="1:55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5"/>
      <c r="BC71" s="5"/>
    </row>
    <row r="72" spans="1:55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5"/>
      <c r="BC72" s="5"/>
    </row>
    <row r="73" spans="1:55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5"/>
      <c r="BC73" s="5"/>
    </row>
    <row r="74" spans="1:55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5"/>
      <c r="BC74" s="5"/>
    </row>
    <row r="75" spans="1:55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5"/>
      <c r="BC75" s="5"/>
    </row>
    <row r="76" spans="1:55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5"/>
      <c r="BC76" s="5"/>
    </row>
    <row r="77" spans="1:55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5"/>
      <c r="BC77" s="5"/>
    </row>
    <row r="78" spans="1:55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5"/>
      <c r="BC78" s="5"/>
    </row>
    <row r="79" spans="1:55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5"/>
      <c r="BC79" s="5"/>
    </row>
    <row r="80" spans="1:55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5"/>
      <c r="BC80" s="5"/>
    </row>
    <row r="81" spans="1:55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5"/>
      <c r="BC81" s="5"/>
    </row>
    <row r="82" spans="1:55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5"/>
      <c r="BC82" s="5"/>
    </row>
    <row r="83" spans="1:55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5"/>
      <c r="BC83" s="5"/>
    </row>
    <row r="84" spans="1:55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5"/>
      <c r="BC84" s="5"/>
    </row>
    <row r="85" spans="1:55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5"/>
      <c r="BC85" s="5"/>
    </row>
    <row r="86" spans="1:55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5"/>
      <c r="BC86" s="5"/>
    </row>
    <row r="87" spans="1:55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5"/>
      <c r="BC87" s="5"/>
    </row>
    <row r="88" spans="1:55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5"/>
      <c r="BC88" s="5"/>
    </row>
    <row r="89" spans="1:55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5"/>
      <c r="BC89" s="5"/>
    </row>
    <row r="90" spans="1:55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5"/>
      <c r="BC90" s="5"/>
    </row>
    <row r="91" spans="1:55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5"/>
      <c r="BC91" s="5"/>
    </row>
    <row r="92" spans="1:55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5"/>
      <c r="BC92" s="5"/>
    </row>
    <row r="93" spans="1:55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5"/>
      <c r="BC93" s="5"/>
    </row>
    <row r="94" spans="1:55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5"/>
      <c r="BC94" s="5"/>
    </row>
    <row r="95" spans="1:55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5"/>
      <c r="BC95" s="5"/>
    </row>
    <row r="96" spans="1:55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5"/>
      <c r="BC96" s="5"/>
    </row>
    <row r="97" spans="1:55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5"/>
      <c r="BC97" s="5"/>
    </row>
    <row r="98" spans="1:55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5"/>
      <c r="BC98" s="5"/>
    </row>
    <row r="99" spans="1:55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5"/>
      <c r="BC99" s="5"/>
    </row>
    <row r="100" spans="1:55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5"/>
      <c r="BC100" s="5"/>
    </row>
    <row r="101" spans="1:55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5"/>
      <c r="BC101" s="5"/>
    </row>
    <row r="102" spans="1:55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5"/>
      <c r="BC102" s="5"/>
    </row>
    <row r="103" spans="1:55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5"/>
      <c r="BC103" s="5"/>
    </row>
    <row r="104" spans="1:55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5"/>
      <c r="BC104" s="5"/>
    </row>
    <row r="105" spans="1:55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5"/>
      <c r="BC105" s="5"/>
    </row>
    <row r="106" spans="1:55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5"/>
      <c r="BC106" s="5"/>
    </row>
    <row r="107" spans="1:55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5"/>
      <c r="BC107" s="5"/>
    </row>
    <row r="108" spans="1:55" ht="15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5"/>
      <c r="BC108" s="5"/>
    </row>
    <row r="109" spans="1:55" ht="15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5"/>
      <c r="BC109" s="5"/>
    </row>
    <row r="110" spans="1:55" ht="15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5"/>
      <c r="BC110" s="5"/>
    </row>
    <row r="111" spans="1:55" ht="15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5"/>
      <c r="BC111" s="5"/>
    </row>
    <row r="112" spans="1:55" ht="15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5"/>
      <c r="BC112" s="5"/>
    </row>
    <row r="113" spans="1:55" ht="15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5"/>
      <c r="BC113" s="5"/>
    </row>
    <row r="114" spans="1:55" ht="15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5"/>
      <c r="BC114" s="5"/>
    </row>
    <row r="115" spans="1:55" ht="15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5"/>
      <c r="BC115" s="5"/>
    </row>
    <row r="116" spans="1:55" ht="15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5"/>
      <c r="BC116" s="5"/>
    </row>
    <row r="117" spans="1:55" ht="15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5"/>
      <c r="BC117" s="5"/>
    </row>
    <row r="118" spans="1:55" ht="15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5"/>
      <c r="BC118" s="5"/>
    </row>
    <row r="119" spans="1:55" ht="15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5"/>
      <c r="BC119" s="5"/>
    </row>
    <row r="120" spans="1:55" ht="15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5"/>
      <c r="BC120" s="5"/>
    </row>
    <row r="121" spans="1:55" ht="15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5"/>
      <c r="BC121" s="5"/>
    </row>
    <row r="122" spans="1:55" ht="15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5"/>
      <c r="BC122" s="5"/>
    </row>
    <row r="123" spans="1:55" ht="15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5"/>
      <c r="BC123" s="5"/>
    </row>
    <row r="124" spans="1:55" ht="15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5"/>
      <c r="BC124" s="5"/>
    </row>
    <row r="125" spans="1:55" ht="15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5"/>
      <c r="BC125" s="5"/>
    </row>
    <row r="126" spans="1:55" ht="15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5"/>
      <c r="BC126" s="5"/>
    </row>
    <row r="127" spans="1:55" ht="15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5"/>
      <c r="BC127" s="5"/>
    </row>
    <row r="128" spans="1:55" ht="15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5"/>
      <c r="BC128" s="5"/>
    </row>
    <row r="129" spans="1:55" ht="15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5"/>
      <c r="BC129" s="5"/>
    </row>
    <row r="130" spans="1:55" ht="15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5"/>
      <c r="BC130" s="5"/>
    </row>
    <row r="131" spans="1:55" ht="15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5"/>
      <c r="BC131" s="5"/>
    </row>
    <row r="132" spans="1:55" ht="15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5"/>
      <c r="BC132" s="5"/>
    </row>
    <row r="133" spans="1:55" ht="15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5"/>
      <c r="BC133" s="5"/>
    </row>
    <row r="134" spans="1:55" ht="15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5"/>
      <c r="BC134" s="5"/>
    </row>
    <row r="135" spans="1:55" ht="15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5"/>
      <c r="BC135" s="5"/>
    </row>
    <row r="136" spans="1:55" ht="15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5"/>
      <c r="BC136" s="5"/>
    </row>
    <row r="137" spans="1:55" ht="15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5"/>
      <c r="BC137" s="5"/>
    </row>
    <row r="138" spans="1:55" ht="15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5"/>
      <c r="BC138" s="5"/>
    </row>
    <row r="139" spans="1:55" ht="15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5"/>
      <c r="BC139" s="5"/>
    </row>
    <row r="140" spans="1:55" ht="15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5"/>
      <c r="BC140" s="5"/>
    </row>
    <row r="141" spans="1:55" ht="15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5"/>
      <c r="BC141" s="5"/>
    </row>
    <row r="142" spans="1:55" ht="15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5"/>
      <c r="BC142" s="5"/>
    </row>
    <row r="143" spans="1:55" ht="15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5"/>
      <c r="BC143" s="5"/>
    </row>
    <row r="144" spans="1:55" ht="15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5"/>
      <c r="BC144" s="5"/>
    </row>
    <row r="145" spans="1:55" ht="15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5"/>
      <c r="BC145" s="5"/>
    </row>
    <row r="146" spans="1:55" ht="15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5"/>
      <c r="BC146" s="5"/>
    </row>
    <row r="147" spans="1:55" ht="15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5"/>
      <c r="BC147" s="5"/>
    </row>
    <row r="148" spans="1:55" ht="15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5"/>
      <c r="BC148" s="5"/>
    </row>
    <row r="149" spans="1:55" ht="15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5"/>
      <c r="BC149" s="5"/>
    </row>
    <row r="150" spans="1:55" ht="15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5"/>
      <c r="BC150" s="5"/>
    </row>
    <row r="151" spans="1:55" ht="15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5"/>
      <c r="BC151" s="5"/>
    </row>
    <row r="152" spans="1:55" ht="15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5"/>
      <c r="BC152" s="5"/>
    </row>
    <row r="153" spans="1:55" ht="15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5"/>
      <c r="BC153" s="5"/>
    </row>
    <row r="154" spans="1:55" ht="15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5"/>
      <c r="BC154" s="5"/>
    </row>
    <row r="155" spans="1:55" ht="15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5"/>
      <c r="BC155" s="5"/>
    </row>
    <row r="156" spans="1:55" ht="15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5"/>
      <c r="BC156" s="5"/>
    </row>
    <row r="157" spans="1:55" ht="15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5"/>
      <c r="BC157" s="5"/>
    </row>
    <row r="158" spans="1:55" ht="15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5"/>
      <c r="BC158" s="5"/>
    </row>
    <row r="159" spans="1:55" ht="15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5"/>
      <c r="BC159" s="5"/>
    </row>
    <row r="160" spans="1:55" ht="15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5"/>
      <c r="BC160" s="5"/>
    </row>
    <row r="161" spans="1:55" ht="15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5"/>
      <c r="BC161" s="5"/>
    </row>
    <row r="162" spans="1:55" ht="15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5"/>
      <c r="BC162" s="5"/>
    </row>
    <row r="163" spans="1:55" ht="15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5"/>
      <c r="BC163" s="5"/>
    </row>
    <row r="164" spans="1:55" ht="15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5"/>
      <c r="BC164" s="5"/>
    </row>
    <row r="165" spans="1:55" ht="15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5"/>
      <c r="BC165" s="5"/>
    </row>
    <row r="166" spans="1:55" ht="15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5"/>
      <c r="BC166" s="5"/>
    </row>
    <row r="167" spans="1:55" ht="15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5"/>
      <c r="BC167" s="5"/>
    </row>
    <row r="168" spans="1:55" ht="15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5"/>
      <c r="BC168" s="5"/>
    </row>
    <row r="169" spans="1:55" ht="15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5"/>
      <c r="BC169" s="5"/>
    </row>
    <row r="170" spans="1:55" ht="15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5"/>
      <c r="BC170" s="5"/>
    </row>
    <row r="171" spans="1:55" ht="15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5"/>
      <c r="BC171" s="5"/>
    </row>
    <row r="172" spans="1:55" ht="15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5"/>
      <c r="BC172" s="5"/>
    </row>
    <row r="173" spans="1:55" ht="15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5"/>
      <c r="BC173" s="5"/>
    </row>
    <row r="174" spans="1:55" ht="15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5"/>
      <c r="BC174" s="5"/>
    </row>
    <row r="175" spans="1:55" ht="15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5"/>
      <c r="BC175" s="5"/>
    </row>
    <row r="176" spans="1:55" ht="15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5"/>
      <c r="BC176" s="5"/>
    </row>
    <row r="177" spans="1:55" ht="15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5"/>
      <c r="BC177" s="5"/>
    </row>
    <row r="178" spans="1:55" ht="15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5"/>
      <c r="BC178" s="5"/>
    </row>
    <row r="179" spans="1:55" ht="15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5"/>
      <c r="BC179" s="5"/>
    </row>
    <row r="180" spans="1:55" ht="15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5"/>
      <c r="BC180" s="5"/>
    </row>
    <row r="181" spans="1:55" ht="15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5"/>
      <c r="BC181" s="5"/>
    </row>
    <row r="182" spans="1:55" ht="15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5"/>
      <c r="BC182" s="5"/>
    </row>
    <row r="183" spans="1:55" ht="15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5"/>
      <c r="BC183" s="5"/>
    </row>
    <row r="184" spans="1:55" ht="15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5"/>
      <c r="BC184" s="5"/>
    </row>
    <row r="185" spans="1:55" ht="15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5"/>
      <c r="BC185" s="5"/>
    </row>
    <row r="186" spans="1:55" ht="15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5"/>
      <c r="BC186" s="5"/>
    </row>
    <row r="187" spans="1:55" ht="15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5"/>
      <c r="BC187" s="5"/>
    </row>
    <row r="188" spans="1:55" ht="15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5"/>
      <c r="BC188" s="5"/>
    </row>
    <row r="189" spans="1:55" ht="15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5"/>
      <c r="BC189" s="5"/>
    </row>
    <row r="190" spans="1:55" ht="15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5"/>
      <c r="BC190" s="5"/>
    </row>
    <row r="191" spans="1:55" ht="15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5"/>
      <c r="BC191" s="5"/>
    </row>
    <row r="192" spans="1:55" ht="15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5"/>
      <c r="BC192" s="5"/>
    </row>
    <row r="193" spans="1:55" ht="15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5"/>
      <c r="BC193" s="5"/>
    </row>
    <row r="194" spans="1:55" ht="15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5"/>
      <c r="BC194" s="5"/>
    </row>
    <row r="195" spans="1:55" ht="15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5"/>
      <c r="BC195" s="5"/>
    </row>
    <row r="196" spans="1:55" ht="15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5"/>
      <c r="BC196" s="5"/>
    </row>
    <row r="197" spans="1:55" ht="15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5"/>
      <c r="BC197" s="5"/>
    </row>
    <row r="198" spans="1:55" ht="15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5"/>
      <c r="BC198" s="5"/>
    </row>
    <row r="199" spans="1:55" ht="15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5"/>
      <c r="BC199" s="5"/>
    </row>
    <row r="200" spans="1:55" ht="15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5"/>
      <c r="BC200" s="5"/>
    </row>
    <row r="201" spans="1:55" ht="15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5"/>
      <c r="BC201" s="5"/>
    </row>
    <row r="202" spans="1:55" ht="15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5"/>
      <c r="BC202" s="5"/>
    </row>
    <row r="203" spans="1:55" ht="15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5"/>
      <c r="BC203" s="5"/>
    </row>
    <row r="204" spans="1:55" ht="15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5"/>
      <c r="BC204" s="5"/>
    </row>
    <row r="205" spans="1:55" ht="15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5"/>
      <c r="BC205" s="5"/>
    </row>
    <row r="206" spans="1:55" ht="15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5"/>
      <c r="BC206" s="5"/>
    </row>
    <row r="207" spans="1:55" ht="15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5"/>
      <c r="BC207" s="5"/>
    </row>
    <row r="208" spans="1:55" ht="15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5"/>
      <c r="BC208" s="5"/>
    </row>
    <row r="209" spans="1:55" ht="15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5"/>
      <c r="BC209" s="5"/>
    </row>
    <row r="210" spans="1:55" ht="15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5"/>
      <c r="BC210" s="5"/>
    </row>
    <row r="211" spans="1:55" ht="15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5"/>
      <c r="BC211" s="5"/>
    </row>
    <row r="212" spans="1:55" ht="15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5"/>
      <c r="BC212" s="5"/>
    </row>
    <row r="213" spans="1:55" ht="15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5"/>
      <c r="BC213" s="5"/>
    </row>
    <row r="214" spans="1:55" ht="15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5"/>
      <c r="BC214" s="5"/>
    </row>
    <row r="215" spans="1:55" ht="15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5"/>
      <c r="BC215" s="5"/>
    </row>
    <row r="216" spans="1:55" ht="15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5"/>
      <c r="BC216" s="5"/>
    </row>
    <row r="217" spans="1:55" ht="15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5"/>
      <c r="BC217" s="5"/>
    </row>
    <row r="218" spans="1:55" ht="15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5"/>
      <c r="BC218" s="5"/>
    </row>
    <row r="219" spans="1:55" ht="15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5"/>
      <c r="BC219" s="5"/>
    </row>
    <row r="220" spans="1:55" ht="15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5"/>
      <c r="BC220" s="5"/>
    </row>
    <row r="221" spans="1:55" ht="15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5"/>
      <c r="BC221" s="5"/>
    </row>
    <row r="222" spans="1:55" ht="15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5"/>
      <c r="BC222" s="5"/>
    </row>
    <row r="223" spans="1:55" ht="15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5"/>
      <c r="BC223" s="5"/>
    </row>
    <row r="224" spans="1:55" ht="15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5"/>
      <c r="BC224" s="5"/>
    </row>
    <row r="225" spans="1:55" ht="15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5"/>
      <c r="BC225" s="5"/>
    </row>
    <row r="226" spans="1:55" ht="15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5"/>
      <c r="BC226" s="5"/>
    </row>
    <row r="227" spans="1:55" ht="15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5"/>
      <c r="BC227" s="5"/>
    </row>
    <row r="228" spans="1:55" ht="15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5"/>
      <c r="BC228" s="5"/>
    </row>
    <row r="229" spans="1:55" ht="15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5"/>
      <c r="BC229" s="5"/>
    </row>
    <row r="230" spans="1:55" ht="15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5"/>
      <c r="BC230" s="5"/>
    </row>
    <row r="231" spans="1:55" ht="15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5"/>
      <c r="BC231" s="5"/>
    </row>
    <row r="232" spans="1:55" ht="15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5"/>
      <c r="BC232" s="5"/>
    </row>
    <row r="233" spans="1:55" ht="15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5"/>
      <c r="BC233" s="5"/>
    </row>
    <row r="234" spans="1:55" ht="15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5"/>
      <c r="BC234" s="5"/>
    </row>
    <row r="235" spans="1:55" ht="15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5"/>
      <c r="BC235" s="5"/>
    </row>
    <row r="236" spans="1:55" ht="15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5"/>
      <c r="BC236" s="5"/>
    </row>
    <row r="237" spans="1:55" ht="15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5"/>
      <c r="BC237" s="5"/>
    </row>
    <row r="238" spans="1:55" ht="15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5"/>
      <c r="BC238" s="5"/>
    </row>
    <row r="239" spans="1:55" ht="15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5"/>
      <c r="BC239" s="5"/>
    </row>
    <row r="240" spans="1:55" ht="15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5"/>
      <c r="BC240" s="5"/>
    </row>
    <row r="241" spans="1:55" ht="15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5"/>
      <c r="BC241" s="5"/>
    </row>
    <row r="242" spans="1:55" ht="15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5"/>
      <c r="BC242" s="5"/>
    </row>
    <row r="243" spans="1:55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5"/>
      <c r="BC243" s="5"/>
    </row>
    <row r="244" spans="1:55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5"/>
      <c r="BC244" s="5"/>
    </row>
    <row r="245" spans="1:55" ht="15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5"/>
      <c r="BC245" s="5"/>
    </row>
    <row r="246" spans="1:55" ht="15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5"/>
      <c r="BC246" s="5"/>
    </row>
    <row r="247" spans="1:55" ht="15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5"/>
      <c r="BC247" s="5"/>
    </row>
    <row r="248" spans="1:55" ht="15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5"/>
      <c r="BC248" s="5"/>
    </row>
    <row r="249" spans="1:55" ht="15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5"/>
      <c r="BC249" s="5"/>
    </row>
    <row r="250" spans="1:55" ht="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5" ht="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5" ht="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5" ht="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5" ht="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5" ht="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5" ht="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ht="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ht="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ht="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ht="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ht="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ht="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ht="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ht="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ht="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ht="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ht="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ht="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ht="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ht="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ht="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ht="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ht="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ht="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ht="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ht="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ht="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ht="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ht="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ht="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ht="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ht="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ht="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ht="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ht="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ht="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ht="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ht="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ht="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ht="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ht="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ht="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ht="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ht="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ht="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ht="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ht="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ht="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ht="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ht="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ht="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ht="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ht="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ht="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ht="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ht="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ht="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ht="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ht="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ht="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ht="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ht="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ht="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ht="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ht="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ht="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ht="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ht="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ht="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ht="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ht="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ht="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ht="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ht="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ht="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ht="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ht="15">
      <c r="A329" s="4"/>
      <c r="B329" s="4"/>
    </row>
    <row r="330" spans="1:53" ht="15">
      <c r="A330" s="4"/>
      <c r="B330" s="4"/>
    </row>
    <row r="331" spans="1:53" ht="15">
      <c r="A331" s="4"/>
      <c r="B331" s="4"/>
    </row>
    <row r="332" spans="1:53" ht="15">
      <c r="A332" s="4"/>
      <c r="B332" s="4"/>
    </row>
    <row r="333" spans="1:53" ht="15">
      <c r="A333" s="4"/>
      <c r="B333" s="4"/>
    </row>
    <row r="334" spans="1:53" ht="15">
      <c r="A334" s="4"/>
      <c r="B334" s="4"/>
    </row>
    <row r="335" spans="1:53" ht="15">
      <c r="A335" s="4"/>
      <c r="B335" s="4"/>
    </row>
    <row r="336" spans="1:53" ht="15">
      <c r="A336" s="4"/>
      <c r="B336" s="4"/>
    </row>
    <row r="337" spans="1:2" ht="15">
      <c r="A337" s="4"/>
      <c r="B337" s="4"/>
    </row>
    <row r="338" spans="1:2" ht="15">
      <c r="A338" s="4"/>
      <c r="B338" s="4"/>
    </row>
    <row r="339" spans="1:2" ht="15">
      <c r="A339" s="4"/>
      <c r="B339" s="4"/>
    </row>
    <row r="340" spans="1:2" ht="15">
      <c r="A340" s="4"/>
      <c r="B340" s="4"/>
    </row>
    <row r="341" spans="1:2" ht="15">
      <c r="A341" s="4"/>
      <c r="B341" s="4"/>
    </row>
    <row r="342" spans="1:2" ht="15">
      <c r="A342" s="4"/>
      <c r="B342" s="4"/>
    </row>
    <row r="343" spans="1:2" ht="15">
      <c r="A343" s="4"/>
      <c r="B343" s="4"/>
    </row>
    <row r="344" spans="1:2" ht="15">
      <c r="A344" s="4"/>
      <c r="B344" s="4"/>
    </row>
    <row r="345" spans="1:2" ht="15">
      <c r="A345" s="4"/>
      <c r="B345" s="4"/>
    </row>
    <row r="346" spans="1:2" ht="15">
      <c r="A346" s="4"/>
      <c r="B346" s="4"/>
    </row>
    <row r="347" spans="1:2" ht="15">
      <c r="A347" s="4"/>
      <c r="B347" s="4"/>
    </row>
    <row r="348" spans="1:2" ht="15">
      <c r="A348" s="4"/>
      <c r="B348" s="4"/>
    </row>
    <row r="349" spans="1:2" ht="15">
      <c r="A349" s="4"/>
      <c r="B349" s="4"/>
    </row>
    <row r="350" spans="1:2" ht="15">
      <c r="A350" s="4"/>
      <c r="B350" s="4"/>
    </row>
    <row r="351" spans="1:2" ht="15">
      <c r="A351" s="4"/>
      <c r="B351" s="4"/>
    </row>
    <row r="352" spans="1:2" ht="15">
      <c r="A352" s="4"/>
      <c r="B352" s="4"/>
    </row>
    <row r="353" spans="1:2" ht="15">
      <c r="A353" s="4"/>
      <c r="B353" s="4"/>
    </row>
    <row r="354" spans="1:2" ht="15">
      <c r="A354" s="4"/>
      <c r="B354" s="4"/>
    </row>
    <row r="355" spans="1:2" ht="15">
      <c r="A355" s="4"/>
      <c r="B355" s="4"/>
    </row>
    <row r="356" spans="1:2" ht="15">
      <c r="A356" s="4"/>
      <c r="B356" s="4"/>
    </row>
    <row r="357" spans="1:2" ht="15">
      <c r="A357" s="4"/>
      <c r="B357" s="4"/>
    </row>
    <row r="358" spans="1:2" ht="15">
      <c r="A358" s="4"/>
      <c r="B358" s="4"/>
    </row>
    <row r="359" spans="1:2" ht="15">
      <c r="A359" s="4"/>
      <c r="B359" s="4"/>
    </row>
    <row r="360" spans="1:2" ht="15">
      <c r="A360" s="4"/>
      <c r="B360" s="4"/>
    </row>
    <row r="361" spans="1:2" ht="15">
      <c r="A361" s="4"/>
      <c r="B361" s="4"/>
    </row>
    <row r="362" spans="1:2" ht="15">
      <c r="A362" s="4"/>
      <c r="B362" s="4"/>
    </row>
    <row r="363" spans="1:2" ht="15">
      <c r="A363" s="4"/>
      <c r="B363" s="4"/>
    </row>
    <row r="364" spans="1:2" ht="15">
      <c r="A364" s="4"/>
      <c r="B364" s="4"/>
    </row>
    <row r="365" spans="1:2" ht="15">
      <c r="A365" s="4"/>
      <c r="B365" s="4"/>
    </row>
    <row r="366" spans="1:2" ht="15">
      <c r="A366" s="4"/>
      <c r="B366" s="4"/>
    </row>
    <row r="367" spans="1:2" ht="15">
      <c r="A367" s="4"/>
      <c r="B367" s="4"/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Planet;Asteroid mit Parametern</vt:lpstr>
      <vt:lpstr>Erde ohne Atmosphäre</vt:lpstr>
      <vt:lpstr>Erde ohne Treibhauseffekt</vt:lpstr>
      <vt:lpstr>Erde mit Treibhauseffekt</vt:lpstr>
      <vt:lpstr>Merkur</vt:lpstr>
      <vt:lpstr>Venus</vt:lpstr>
      <vt:lpstr>Ceres</vt:lpstr>
    </vt:vector>
  </TitlesOfParts>
  <Company>Welker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Temperaturberechnung der Erde</dc:title>
  <dc:creator>Sven Hanssen</dc:creator>
  <cp:lastModifiedBy>Sven Hanssen</cp:lastModifiedBy>
  <dcterms:created xsi:type="dcterms:W3CDTF">2001-07-16T15:24:48Z</dcterms:created>
  <dcterms:modified xsi:type="dcterms:W3CDTF">2019-01-19T17:19:50Z</dcterms:modified>
</cp:coreProperties>
</file>